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D:\Tiny Bus 2017\0 All Sheets\G8 - Excel Training Sheets\"/>
    </mc:Choice>
  </mc:AlternateContent>
  <bookViews>
    <workbookView xWindow="3750" yWindow="0" windowWidth="19620" windowHeight="9180" tabRatio="792" activeTab="1"/>
  </bookViews>
  <sheets>
    <sheet name="Contact Us" sheetId="27" r:id="rId1"/>
    <sheet name="MAIN" sheetId="1" r:id="rId2"/>
    <sheet name="Shortcut Keys" sheetId="11" r:id="rId3"/>
    <sheet name="Multiple Criteria Match" sheetId="9" r:id="rId4"/>
    <sheet name="Basic Formulas" sheetId="7" r:id="rId5"/>
    <sheet name="Text and Number in Same Cell" sheetId="8" r:id="rId6"/>
    <sheet name="String in Cell" sheetId="24" r:id="rId7"/>
    <sheet name="Date" sheetId="13" r:id="rId8"/>
    <sheet name="Sum Every Other Rows" sheetId="10" r:id="rId9"/>
    <sheet name="Table Slicers" sheetId="21" r:id="rId10"/>
    <sheet name="AND OR" sheetId="2" r:id="rId11"/>
    <sheet name="IF Nested IFs" sheetId="12" r:id="rId12"/>
    <sheet name="SUM SUMIF" sheetId="3" r:id="rId13"/>
    <sheet name="ERROR" sheetId="26" r:id="rId14"/>
    <sheet name="SumProduct" sheetId="19" r:id="rId15"/>
    <sheet name="Count" sheetId="4" r:id="rId16"/>
    <sheet name="Miscell" sheetId="25" r:id="rId17"/>
    <sheet name="TEXT" sheetId="18" r:id="rId18"/>
    <sheet name="Text Number" sheetId="20" r:id="rId19"/>
    <sheet name="Round" sheetId="17" r:id="rId20"/>
    <sheet name="2D Search" sheetId="5" r:id="rId21"/>
    <sheet name="Index" sheetId="14" r:id="rId22"/>
    <sheet name="Match" sheetId="15" r:id="rId23"/>
    <sheet name="V-Lookup" sheetId="6" r:id="rId24"/>
    <sheet name="V-Lookup Example" sheetId="16" r:id="rId25"/>
  </sheets>
  <externalReferences>
    <externalReference r:id="rId26"/>
  </externalReferences>
  <definedNames>
    <definedName name="fruit" localSheetId="9">#REF!</definedName>
    <definedName name="fruit">'V-Lookup Example'!$H$9:$H$16</definedName>
    <definedName name="PipeDia">[1]Pipe!$U$6:$U$22</definedName>
    <definedName name="PipeSize">'[1]Pipe Cost'!$N$10:$N$28</definedName>
    <definedName name="_xlnm.Print_Area" localSheetId="1">MAIN!$A$1:$I$24</definedName>
    <definedName name="Slicer_Department">#N/A</definedName>
    <definedName name="Slicer_Month">#N/A</definedName>
    <definedName name="Slicer_Name">#N/A</definedName>
  </definedNames>
  <calcPr calcId="171027"/>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7"/>
        <x14:slicerCache r:id="rId28"/>
        <x14:slicerCache r:id="rId29"/>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6" l="1"/>
  <c r="C11" i="26" s="1"/>
  <c r="C18" i="26"/>
  <c r="C39" i="25" l="1"/>
  <c r="C36" i="25"/>
  <c r="C19" i="25"/>
  <c r="C10" i="24" l="1"/>
  <c r="C11" i="24"/>
  <c r="C9" i="24"/>
  <c r="C8" i="24"/>
  <c r="C48" i="13" l="1"/>
  <c r="C45" i="13"/>
  <c r="C42" i="13"/>
  <c r="C20" i="3" l="1"/>
  <c r="D11" i="20" l="1"/>
  <c r="D13" i="20"/>
  <c r="C37" i="13" l="1"/>
  <c r="C22" i="13"/>
  <c r="C21" i="13"/>
  <c r="C9" i="13"/>
  <c r="D46" i="3"/>
  <c r="C6" i="13" l="1"/>
  <c r="E51" i="21" l="1"/>
  <c r="D19" i="20"/>
  <c r="D18" i="20"/>
  <c r="D16" i="20"/>
  <c r="D14" i="20"/>
  <c r="D12" i="20"/>
  <c r="D10" i="20"/>
  <c r="D9" i="20"/>
  <c r="C26" i="12"/>
  <c r="C14" i="12" l="1"/>
  <c r="E16" i="16" l="1"/>
  <c r="F16" i="16" s="1"/>
  <c r="E15" i="16"/>
  <c r="F15" i="16" s="1"/>
  <c r="E14" i="16"/>
  <c r="F14" i="16" s="1"/>
  <c r="E13" i="16"/>
  <c r="F13" i="16" s="1"/>
  <c r="E12" i="16"/>
  <c r="F12" i="16" s="1"/>
  <c r="E11" i="16"/>
  <c r="F11" i="16" s="1"/>
  <c r="E10" i="16"/>
  <c r="F10" i="16" s="1"/>
  <c r="E9" i="16"/>
  <c r="F9" i="16" s="1"/>
  <c r="F17" i="16" l="1"/>
  <c r="C15" i="13"/>
  <c r="C32" i="13"/>
  <c r="C27" i="13"/>
  <c r="C20" i="13"/>
  <c r="C12" i="13"/>
  <c r="C5" i="13"/>
  <c r="C33" i="3" l="1"/>
  <c r="C13" i="3"/>
  <c r="C10" i="12" l="1"/>
  <c r="C18" i="2"/>
  <c r="C30" i="2"/>
  <c r="C12" i="2"/>
  <c r="D45" i="3" l="1"/>
</calcChain>
</file>

<file path=xl/sharedStrings.xml><?xml version="1.0" encoding="utf-8"?>
<sst xmlns="http://schemas.openxmlformats.org/spreadsheetml/2006/main" count="495" uniqueCount="324">
  <si>
    <t>AND &amp; OR</t>
  </si>
  <si>
    <t>MAIN</t>
  </si>
  <si>
    <t>SUM &amp; SUMIF</t>
  </si>
  <si>
    <t>DATE</t>
  </si>
  <si>
    <t>MATCH</t>
  </si>
  <si>
    <t>INDEX</t>
  </si>
  <si>
    <t>COUNT &amp; COUNTIF</t>
  </si>
  <si>
    <t>A</t>
  </si>
  <si>
    <t>Name</t>
  </si>
  <si>
    <t>Cindy</t>
  </si>
  <si>
    <t>V-LOOKUP</t>
  </si>
  <si>
    <t>2D ARRAY SEARCH</t>
  </si>
  <si>
    <t>IF &amp; NESTED IFs</t>
  </si>
  <si>
    <t>AND</t>
  </si>
  <si>
    <t>OR</t>
  </si>
  <si>
    <t>Nested If AND</t>
  </si>
  <si>
    <t>Nested If OR</t>
  </si>
  <si>
    <t>Multiple Criteria Match</t>
  </si>
  <si>
    <t>Oranges</t>
  </si>
  <si>
    <t>Apples</t>
  </si>
  <si>
    <t>Sum Every Other Rows</t>
  </si>
  <si>
    <t>CTRL+ '</t>
  </si>
  <si>
    <t>Alternate between displaying cell values and displaying cell formulas</t>
  </si>
  <si>
    <t>F9</t>
  </si>
  <si>
    <t>Calculate all sheets in all open workbooks</t>
  </si>
  <si>
    <t>SHIFT+F9</t>
  </si>
  <si>
    <t>Calculate the active worksheet</t>
  </si>
  <si>
    <t>CTRL+C</t>
  </si>
  <si>
    <t>Copy</t>
  </si>
  <si>
    <t>F11 or ALT+F1</t>
  </si>
  <si>
    <t>Create a chart that uses the current range</t>
  </si>
  <si>
    <t>CTRL+1</t>
  </si>
  <si>
    <t>Display the Format Cells dialog box</t>
  </si>
  <si>
    <t>F5</t>
  </si>
  <si>
    <t>Display the Go To dialog box</t>
  </si>
  <si>
    <t>CTRL+ENTER</t>
  </si>
  <si>
    <t>Fill the selected cell range with the current entry</t>
  </si>
  <si>
    <t>CTRL+:</t>
  </si>
  <si>
    <t>Insert the current time</t>
  </si>
  <si>
    <t>CTRL+;</t>
  </si>
  <si>
    <t>Insert today's date</t>
  </si>
  <si>
    <t>CTRL+HOME</t>
  </si>
  <si>
    <t>Move to the beginning of the worksheet</t>
  </si>
  <si>
    <t>CTRL+END</t>
  </si>
  <si>
    <t>Move to the last cell on the worksheet, which is the cell at the intersection of the rightmost used column and the bottommost used row (in the lower-right corner), or the cell opposite the home cell, which is typically A1</t>
  </si>
  <si>
    <t>CTRL+O</t>
  </si>
  <si>
    <t>Open</t>
  </si>
  <si>
    <t>CTRL+V</t>
  </si>
  <si>
    <t>Paste</t>
  </si>
  <si>
    <t>SHIFT+F3</t>
  </si>
  <si>
    <t>Paste a function into a formula</t>
  </si>
  <si>
    <t>CTRL+P</t>
  </si>
  <si>
    <t>Print</t>
  </si>
  <si>
    <t>CTRL+S</t>
  </si>
  <si>
    <t>Save</t>
  </si>
  <si>
    <t>CTRL+A</t>
  </si>
  <si>
    <t>Select all (when you are not entering or editing a formula)</t>
  </si>
  <si>
    <t>CTRL+SPACEBAR</t>
  </si>
  <si>
    <t>Select the current column</t>
  </si>
  <si>
    <t>SHIFT+SPACEBAR</t>
  </si>
  <si>
    <t>Select the current row</t>
  </si>
  <si>
    <t>CTRL+Z</t>
  </si>
  <si>
    <t>Undo</t>
  </si>
  <si>
    <t>When you enter a formula, display the Formula Palette after you type a function name</t>
  </si>
  <si>
    <t>CTRL+Mouse Scroll</t>
  </si>
  <si>
    <t>Zoom In or Zoom Out</t>
  </si>
  <si>
    <t>Shortcut Keys</t>
  </si>
  <si>
    <t>AND Function</t>
  </si>
  <si>
    <t>OR Function</t>
  </si>
  <si>
    <t>&lt;=</t>
  </si>
  <si>
    <t>&gt;=</t>
  </si>
  <si>
    <t>Less Than</t>
  </si>
  <si>
    <t>&lt;</t>
  </si>
  <si>
    <t>Greater Than</t>
  </si>
  <si>
    <t>&gt;</t>
  </si>
  <si>
    <t>Not Equal To</t>
  </si>
  <si>
    <t>&lt;&gt;</t>
  </si>
  <si>
    <t>Equal To</t>
  </si>
  <si>
    <t>=</t>
  </si>
  <si>
    <t>IF Function</t>
  </si>
  <si>
    <t>IF and Nested IFs FUNCTIONS</t>
  </si>
  <si>
    <t>NESTED IFs Function</t>
  </si>
  <si>
    <t>SUM &amp; SUMIF FUNCTION</t>
  </si>
  <si>
    <t>=SUM(Range)</t>
  </si>
  <si>
    <t>SUM Function</t>
  </si>
  <si>
    <t>=SUM(Range, Cell or Range)</t>
  </si>
  <si>
    <t>SUMIF Function</t>
  </si>
  <si>
    <t>Notes:</t>
  </si>
  <si>
    <t>COUNT FUNCTIONS</t>
  </si>
  <si>
    <t>2D Array Search Function</t>
  </si>
  <si>
    <t>Examples</t>
  </si>
  <si>
    <t>Find Date of Week</t>
  </si>
  <si>
    <t>Find Week Number</t>
  </si>
  <si>
    <t>Find Number of Workdays Between Two Dates</t>
  </si>
  <si>
    <t>Find Number of Weeks Between Two Dates</t>
  </si>
  <si>
    <t xml:space="preserve">Find the Sunday of </t>
  </si>
  <si>
    <t>INDEX FUNCTION</t>
  </si>
  <si>
    <t>MATCH FUNCTION</t>
  </si>
  <si>
    <t>Item</t>
  </si>
  <si>
    <t>Quantity</t>
  </si>
  <si>
    <t xml:space="preserve">Grand Total = </t>
  </si>
  <si>
    <t>Unit Price</t>
  </si>
  <si>
    <t>Apple</t>
  </si>
  <si>
    <t>Orange</t>
  </si>
  <si>
    <t>Bananna</t>
  </si>
  <si>
    <t>Pear</t>
  </si>
  <si>
    <t>Watermelon</t>
  </si>
  <si>
    <t>Kiwi</t>
  </si>
  <si>
    <t>Grapes</t>
  </si>
  <si>
    <t>Strawberry</t>
  </si>
  <si>
    <t>Line Total</t>
  </si>
  <si>
    <t>Cost Calculation Sheet</t>
  </si>
  <si>
    <t>Unit Pricing Table</t>
  </si>
  <si>
    <t>V-Lookup Example</t>
  </si>
  <si>
    <t>=AND(condition1, condition2, condtion3, etc.)</t>
  </si>
  <si>
    <t>=OR(condition1, condition2, condtion3, etc.)</t>
  </si>
  <si>
    <t>AND &amp; OR FUNCTIONS</t>
  </si>
  <si>
    <t>=SUMIF(Range, criteria, [sum_range])</t>
  </si>
  <si>
    <t>Column 1</t>
  </si>
  <si>
    <t>Column 2</t>
  </si>
  <si>
    <t>ROUND</t>
  </si>
  <si>
    <t>TEXT</t>
  </si>
  <si>
    <t>TEXT FUNCTIONS</t>
  </si>
  <si>
    <t>ROUND FUNCTION</t>
  </si>
  <si>
    <t>John</t>
  </si>
  <si>
    <t>Tim</t>
  </si>
  <si>
    <t>LOOKUP - Multiple Criteria Match</t>
  </si>
  <si>
    <t>SUMPRODUCT FUNCTION</t>
  </si>
  <si>
    <t>SumProduct</t>
  </si>
  <si>
    <t>Total</t>
  </si>
  <si>
    <t>TEXT AND NUMBERS FUNCTIONS</t>
  </si>
  <si>
    <t>="TEXT 1" &amp; " TEXT(Number)</t>
  </si>
  <si>
    <t>SUM EVERY OTHER ROWS</t>
  </si>
  <si>
    <t>Table and Slicers</t>
  </si>
  <si>
    <t>Department</t>
  </si>
  <si>
    <t>Month</t>
  </si>
  <si>
    <t>Payment</t>
  </si>
  <si>
    <t>Sales</t>
  </si>
  <si>
    <t>January</t>
  </si>
  <si>
    <t>Steve</t>
  </si>
  <si>
    <t>Marketing</t>
  </si>
  <si>
    <t>February</t>
  </si>
  <si>
    <t>Andrew</t>
  </si>
  <si>
    <t>Management</t>
  </si>
  <si>
    <t>March</t>
  </si>
  <si>
    <t>April</t>
  </si>
  <si>
    <t>May</t>
  </si>
  <si>
    <t>INTERMEDIATE</t>
  </si>
  <si>
    <t>BASIC</t>
  </si>
  <si>
    <t>ADVANCED</t>
  </si>
  <si>
    <t>Text and Numbers In One Cell</t>
  </si>
  <si>
    <t>TEXT &amp; NUMBER in One Cell</t>
  </si>
  <si>
    <t>June</t>
  </si>
  <si>
    <t>July</t>
  </si>
  <si>
    <t>August</t>
  </si>
  <si>
    <t>Basic Formulas</t>
  </si>
  <si>
    <t>www.HVACnotebook.com</t>
  </si>
  <si>
    <t>hvacnotebook@yahoo.com</t>
  </si>
  <si>
    <t>Text and Data In Same Cell</t>
  </si>
  <si>
    <t>Formula Used: =AND(C9=5, C10=5, C11=5)</t>
  </si>
  <si>
    <t>Formula Used: =AND(C15&lt;5, C16&gt;5, C17&gt;5)</t>
  </si>
  <si>
    <t>Formula Used: =IF(C9=5, "Good", "Bad")</t>
  </si>
  <si>
    <t>Formula Used: =SUM(C10:C12)</t>
  </si>
  <si>
    <t>Formula Used: ="Report printed on "&amp;TEXT(NOW(),"mmmm d, yyyy at h:mm AM/PM")</t>
  </si>
  <si>
    <t>Formula Used: ="Today is " &amp; TEXT(TODAY(),"dddd")</t>
  </si>
  <si>
    <t>V-LOOKUP (Example)</t>
  </si>
  <si>
    <t>Apples:</t>
  </si>
  <si>
    <t>Oranges:</t>
  </si>
  <si>
    <t>=EXACT(text1, text2)</t>
  </si>
  <si>
    <t>Return TRUE if both are same</t>
  </si>
  <si>
    <t>Find Month</t>
  </si>
  <si>
    <t>Formula Used: =MONTH(B9)</t>
  </si>
  <si>
    <t>Find Number of Days, Months, &amp; Years Between Two Dates</t>
  </si>
  <si>
    <t xml:space="preserve">Years = </t>
  </si>
  <si>
    <t xml:space="preserve">Days = </t>
  </si>
  <si>
    <t xml:space="preserve">Months = </t>
  </si>
  <si>
    <t>Start:</t>
  </si>
  <si>
    <t>End:</t>
  </si>
  <si>
    <t>Check If Dates Are in The Same Month &amp; Year</t>
  </si>
  <si>
    <t>Formula Used: ="Total: "&amp;TEXT(C11,"#,##0.00")</t>
  </si>
  <si>
    <t>Table &amp; Slicers</t>
  </si>
  <si>
    <t>Formula Used: =OR(C27=5, C28=5, C29=5)</t>
  </si>
  <si>
    <t>Use this function to evaluate a condtion and output value depending on true or false of condition.</t>
  </si>
  <si>
    <t>Use this function to output TRUE only if ALL of the conditions were true.</t>
  </si>
  <si>
    <t>Use this function to output TRUE if any one of the condition is true.</t>
  </si>
  <si>
    <t>=IF(Condition1, Value_If_True, Value_If_False)</t>
  </si>
  <si>
    <t>Use this function to evaluate two or more condtions and output value depending on true or false of conditions.</t>
  </si>
  <si>
    <t>Formula Used: =IF(C13&gt;5, C13+1, C13-1)</t>
  </si>
  <si>
    <t>=IF(Condition1, Value_If_True1, IF(Condtion2, Value_If_True2, Value_If_False2))</t>
  </si>
  <si>
    <t>If Condition1 is False, evalute Condtion2 and output Value_If_True2 or Value_If_False2.</t>
  </si>
  <si>
    <t>Use this function to sum cells.</t>
  </si>
  <si>
    <t>Formula Used: =SUM(C16:C17,D18,C19)</t>
  </si>
  <si>
    <t>Use this function to sum cells based on criteria.</t>
  </si>
  <si>
    <t>Formula Used: =SUMIF(C30:C32, "&gt;0")</t>
  </si>
  <si>
    <t>Formula Used: =SUMIF(D38:D43,"Oranges",C38:C43)</t>
  </si>
  <si>
    <t>Formula Used: =SUMIF(D38:D43,"Apples",C38:C43)</t>
  </si>
  <si>
    <t>Example 1: True if all cell values equal to 5</t>
  </si>
  <si>
    <t>Example 2: True if cells C15&lt;5, C16&gt;5, and C17&gt;5</t>
  </si>
  <si>
    <t>Example 1: True if any cell equal to 5</t>
  </si>
  <si>
    <t>Example 1: True only if cell equals to 5 and output "Good".  Else output "Bad"</t>
  </si>
  <si>
    <t>Example 2: True only if cell equals to 5 and output Value_If_True.  Else output Value_If_False</t>
  </si>
  <si>
    <t>Example 1: If Condition1 is True, output "Good".</t>
  </si>
  <si>
    <t>Formula Used: =IF(C24=1, "Good", IF(C25=2, "Better", "Best"))</t>
  </si>
  <si>
    <t>Example 1: Sum cells in continuous column</t>
  </si>
  <si>
    <t>Example 2: Sum cells in non-continuous column or row</t>
  </si>
  <si>
    <t>Example 1: Sum cells with values only (ignore text and #value!)</t>
  </si>
  <si>
    <t>Example 2: Sum Column 1 if Column 2 matches criteria</t>
  </si>
  <si>
    <t>Formula Used: =TEXT(B5,"dddd")</t>
  </si>
  <si>
    <t>Formula Used: =TEXT(B6,"ddd")</t>
  </si>
  <si>
    <t>Formula Used: =WEEKNUM(B12)</t>
  </si>
  <si>
    <t>Formula Used: =B15-WEEKDAY(B15)+1</t>
  </si>
  <si>
    <t>Formula Used: =DATEDIF(C18,C19,"d")</t>
  </si>
  <si>
    <t>Formula Used: =DATEDIF(C18,C19,"m")</t>
  </si>
  <si>
    <t>Formula Used: =DATEDIF(C18,C19,"y")</t>
  </si>
  <si>
    <t>Formula Used: =NETWORKDAYS(C25,C26)</t>
  </si>
  <si>
    <t>Formula Used: =INT((C31-C30)/7)</t>
  </si>
  <si>
    <t>Formula Used: =MONTH(C35)&amp;YEAR(C35)=MONTH(C36)&amp;YEAR(C36)</t>
  </si>
  <si>
    <t>Formula Used: ="Payment is due " &amp; TEXT(C9,"mm/dd/yyyy")</t>
  </si>
  <si>
    <t>Formula Used: ="Amount due: " &amp; TEXT(C10,"$#,##0.00")&amp; " USD"</t>
  </si>
  <si>
    <t>Formula Used: ="Your score is " &amp; TEXT(C12,"0.00%")</t>
  </si>
  <si>
    <t>Formula Used: ="Your score is " &amp; TEXT(C13,"0%")</t>
  </si>
  <si>
    <t>Formula Used: ="Hours worked: " &amp;TEXT(C14,"# ?/?")</t>
  </si>
  <si>
    <t>Formula Used: ="Total: "&amp;TEXT(C16,"$#,##0.00")</t>
  </si>
  <si>
    <t>Use this function combine text and numbers into one cell</t>
  </si>
  <si>
    <t>Key</t>
  </si>
  <si>
    <t>Description</t>
  </si>
  <si>
    <t>Greater Than or Equal to</t>
  </si>
  <si>
    <t>Less Than or Equal to</t>
  </si>
  <si>
    <t>Find Number of years, months and days Between Two Dates</t>
  </si>
  <si>
    <t>Formula Used: =IF(C41,IF(AND(DATEDIF(C40,C41,"y") &lt;=0, DATEDIF(C40,C41,"ym") &lt;=0), DATEDIF(C40,C41,"md") &amp; " day(s)",
IF(DATEDIF(C40,C41,"y")&lt;=0, DATEDIF(C40,C41,"ym") &amp; " month(s) and "&amp; DATEDIF(C40,C41,"md") &amp; " day(s)",
DATEDIF(C40,C41,"y") &amp; " year(s), " &amp; DATEDIF(C40,C41,"ym") &amp; " month(s) and "&amp; DATEDIF(C40,C41,"md") &amp; " day(s)")),"")</t>
  </si>
  <si>
    <t>Formula Used: ="Today is " &amp; TEXT(B48, "MM/DD/YYYY")</t>
  </si>
  <si>
    <t>This spreadsheet included many common formulas and tricks we used to develop our CalcSheets.  User has access to veiw all the formulas and see examples of how they can be used in spreadsheets.</t>
  </si>
  <si>
    <t>=MIN(A1:A100)</t>
  </si>
  <si>
    <t>Output the smallest number in a range (Cells A1 to A100)</t>
  </si>
  <si>
    <t>=MAX(A1:A100)</t>
  </si>
  <si>
    <t>Output the largest number in a range (Cells A1 to A100)</t>
  </si>
  <si>
    <t>=Small(A1:A100,2)</t>
  </si>
  <si>
    <t>Output the second smallest number in a range (Cells A1 to A100)</t>
  </si>
  <si>
    <t>=Large(A1:A100,5)</t>
  </si>
  <si>
    <t>Output the fifth largest number in a range (Cells A1 to A100)</t>
  </si>
  <si>
    <t>/</t>
  </si>
  <si>
    <t>Divide</t>
  </si>
  <si>
    <t>Add cells A1 to A100</t>
  </si>
  <si>
    <t>=SUM(A1:A100)</t>
  </si>
  <si>
    <t>=SUMIF(A1:A10; "&gt;10")</t>
  </si>
  <si>
    <t>Sum all number in range A1 to A10 if the numbers are greater than 10.</t>
  </si>
  <si>
    <t>=COUNTIF(A1:A10; "&gt;10")</t>
  </si>
  <si>
    <t>Count all number in range A1 to A10 if the numbers are greater than 10.</t>
  </si>
  <si>
    <t>=SUM(A1, A5, A7)</t>
  </si>
  <si>
    <t>Add cells A1, A5 and A7</t>
  </si>
  <si>
    <t>=SUM(A1+A5+A7)</t>
  </si>
  <si>
    <t>Add cells A1, A5 and A8</t>
  </si>
  <si>
    <t>=COUNT(A1:A10)</t>
  </si>
  <si>
    <t>Count the numbers in a range, ignores blank or empty cells.</t>
  </si>
  <si>
    <t>=COUNTA(A1:A10)</t>
  </si>
  <si>
    <t>Count all character in a range, ignores blank or empty cells.</t>
  </si>
  <si>
    <t>=TODAY()</t>
  </si>
  <si>
    <t>Output today's date</t>
  </si>
  <si>
    <t>=AVERAGE(A1:A10)</t>
  </si>
  <si>
    <t>Output the average of the range, cells A1 to A10</t>
  </si>
  <si>
    <t>DESCRIPTION</t>
  </si>
  <si>
    <t>FORMULA</t>
  </si>
  <si>
    <t>Join strings together.  Join strings in cell A1, A5 and A7.</t>
  </si>
  <si>
    <t>=CONCATENATE(A1,A5,A7)</t>
  </si>
  <si>
    <t>=UPPER(A1)</t>
  </si>
  <si>
    <t>Convert the text in cell A1 to all upper case letters.</t>
  </si>
  <si>
    <t>=LOWER(A1)</t>
  </si>
  <si>
    <t>Convert the text in cell A1 to all lower case letters.</t>
  </si>
  <si>
    <t>*</t>
  </si>
  <si>
    <t>Multiply</t>
  </si>
  <si>
    <t>First Second Third and Last</t>
  </si>
  <si>
    <t>String In Cell</t>
  </si>
  <si>
    <t>Return first word in a string</t>
  </si>
  <si>
    <t>Return all but the first word in a string</t>
  </si>
  <si>
    <t>Return first letter in a string</t>
  </si>
  <si>
    <t>Formula Used: =LEFT(C8, FIND("",C8,1))</t>
  </si>
  <si>
    <t>Strings In Cell</t>
  </si>
  <si>
    <t>Formula Used: =LEFT(C8, FIND(" ",C8,1))</t>
  </si>
  <si>
    <t>Formula Used: =RIGHT(C8,LEN(C8)-FIND(" ",C8,1))</t>
  </si>
  <si>
    <t>Formula Used: = MID(C8, FIND(" ",C8,1)+1, FIND(" ",C8,FIND(" ",C8,1)+1)-(FIND(" ",C8,FIND(" ",C8,1))))</t>
  </si>
  <si>
    <t>Return second word in a string</t>
  </si>
  <si>
    <t>=AND(A1=1, B1=1,1,0)</t>
  </si>
  <si>
    <t>=OR(A1=1, B1=1,1,0)</t>
  </si>
  <si>
    <t>=IF(AND(A1=1,B1=1),1,0)</t>
  </si>
  <si>
    <t>=IF(OR(A1=1,B1=1),1,0)</t>
  </si>
  <si>
    <t>VLOOKUP FUNCTIONS</t>
  </si>
  <si>
    <t>VLOOKUP EXAMPLE</t>
  </si>
  <si>
    <t>Display Month</t>
  </si>
  <si>
    <t>EXCEL FORMULA TRAINING</t>
  </si>
  <si>
    <t>Items</t>
  </si>
  <si>
    <t>Display total of the last 3 items</t>
  </si>
  <si>
    <t>Must have continuous data</t>
  </si>
  <si>
    <t>Miscellaneous</t>
  </si>
  <si>
    <t>Formula Used: =SUM(OFFSET(C7,COUNT(C8:C17),,-3))</t>
  </si>
  <si>
    <t>Find the Last Number in a column</t>
  </si>
  <si>
    <t>Find the Last Row with Number Data</t>
  </si>
  <si>
    <t>Find the total of the last 3 items</t>
  </si>
  <si>
    <t>Formula Used: =LOOKUP(10000,C24:C33)</t>
  </si>
  <si>
    <t>Formula Used: =MATCH(10000,C24:C33)</t>
  </si>
  <si>
    <t>=IF(ISERR(ref),0,ref)</t>
  </si>
  <si>
    <t>ISERR Function</t>
  </si>
  <si>
    <t>Use this function to replace #REF!, #DIV/0!, etc with 0</t>
  </si>
  <si>
    <t>Formula Used: =IF(ISERR(ref),0,ref)</t>
  </si>
  <si>
    <t>ERROR FUNCTION</t>
  </si>
  <si>
    <t>FREE Standard Version (Sample)</t>
  </si>
  <si>
    <t>(Standard Version - Sample)</t>
  </si>
  <si>
    <t>For A Nominal Fee, We Can Modify This Spreadsheets To Meet Your Specific Needs.</t>
  </si>
  <si>
    <t>Or Contact Us For Pricing On Our Unprotected Version.</t>
  </si>
  <si>
    <t>Visit Our Website For More Amazing Spreadsheets.</t>
  </si>
  <si>
    <t>We can custom create any spreadsheets to fit your needs.</t>
  </si>
  <si>
    <t>Website:</t>
  </si>
  <si>
    <t>www.hvacnotebook.com</t>
  </si>
  <si>
    <t>Email:</t>
  </si>
  <si>
    <r>
      <rPr>
        <b/>
        <sz val="11"/>
        <color theme="1"/>
        <rFont val="Arial"/>
        <family val="2"/>
      </rPr>
      <t>USER DIRECTION:</t>
    </r>
    <r>
      <rPr>
        <sz val="11"/>
        <color theme="1"/>
        <rFont val="Arial"/>
        <family val="2"/>
      </rPr>
      <t xml:space="preserve"> Enter your data in yellow cells.</t>
    </r>
  </si>
  <si>
    <r>
      <t xml:space="preserve">             </t>
    </r>
    <r>
      <rPr>
        <b/>
        <u/>
        <sz val="12"/>
        <color theme="1"/>
        <rFont val="Arial"/>
        <family val="2"/>
      </rPr>
      <t>USER AGREEMENT</t>
    </r>
  </si>
  <si>
    <t>1)</t>
  </si>
  <si>
    <t>All of our Spreadsheets are provided as-is without warranty of any kind.  The user is assuming the entire risk as to their accuracy, quality, performance, and fitness for a particular use.</t>
  </si>
  <si>
    <t>2)</t>
  </si>
  <si>
    <t>Our Standard Verison Spreadsheets are password protected to prevent user from accidential deletions or modifications of formulas and VBA codes.  Contact us if you would like to purchase a "Password-Free" Unprotected Version.</t>
  </si>
  <si>
    <t>3)</t>
  </si>
  <si>
    <t>By using our Spreadsheets, user has accepted the above terms and conditions.</t>
  </si>
  <si>
    <t>v8.1</t>
  </si>
  <si>
    <t>THIS TRAINING SHEET IS NOT AVAILABLE IN SAMPLE VERSION.</t>
  </si>
  <si>
    <t>This Is a FREE Standard Version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</si>
</sst>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
  </numFmts>
  <fonts count="56" x14ac:knownFonts="1">
    <font>
      <sz val="11"/>
      <color theme="1"/>
      <name val="Calibri"/>
      <family val="2"/>
      <scheme val="minor"/>
    </font>
    <font>
      <u/>
      <sz val="10"/>
      <color theme="10"/>
      <name val="Arial"/>
      <family val="2"/>
    </font>
    <font>
      <b/>
      <sz val="12"/>
      <color theme="10"/>
      <name val="Arial"/>
      <family val="2"/>
    </font>
    <font>
      <b/>
      <sz val="14"/>
      <color theme="0"/>
      <name val="Calibri"/>
      <family val="2"/>
      <scheme val="minor"/>
    </font>
    <font>
      <b/>
      <sz val="10"/>
      <color theme="1"/>
      <name val="Arial"/>
      <family val="2"/>
    </font>
    <font>
      <sz val="18"/>
      <color theme="3"/>
      <name val="Calibri Light"/>
      <family val="2"/>
      <scheme val="major"/>
    </font>
    <font>
      <b/>
      <sz val="15"/>
      <color theme="3"/>
      <name val="Calibri"/>
      <family val="2"/>
      <scheme val="minor"/>
    </font>
    <font>
      <sz val="10"/>
      <name val="Arial"/>
      <family val="2"/>
    </font>
    <font>
      <b/>
      <sz val="10"/>
      <name val="Arial"/>
      <family val="2"/>
    </font>
    <font>
      <sz val="10"/>
      <color rgb="FFFF0000"/>
      <name val="Arial"/>
      <family val="2"/>
    </font>
    <font>
      <b/>
      <sz val="18"/>
      <color theme="3"/>
      <name val="Arial"/>
      <family val="2"/>
    </font>
    <font>
      <b/>
      <sz val="11"/>
      <color theme="1"/>
      <name val="Arial"/>
      <family val="2"/>
    </font>
    <font>
      <sz val="11"/>
      <color theme="1"/>
      <name val="Arial"/>
      <family val="2"/>
    </font>
    <font>
      <b/>
      <sz val="16"/>
      <color rgb="FF002060"/>
      <name val="Arial"/>
      <family val="2"/>
    </font>
    <font>
      <sz val="12"/>
      <color rgb="FF0000FF"/>
      <name val="Arial"/>
      <family val="2"/>
    </font>
    <font>
      <b/>
      <sz val="12"/>
      <name val="Arial"/>
      <family val="2"/>
    </font>
    <font>
      <b/>
      <sz val="18"/>
      <color rgb="FF0000FF"/>
      <name val="Calibri"/>
      <family val="2"/>
      <scheme val="minor"/>
    </font>
    <font>
      <b/>
      <sz val="12"/>
      <color rgb="FF7030A0"/>
      <name val="Arial"/>
      <family val="2"/>
    </font>
    <font>
      <b/>
      <i/>
      <sz val="12"/>
      <color rgb="FF7030A0"/>
      <name val="Arial"/>
      <family val="2"/>
    </font>
    <font>
      <sz val="12"/>
      <name val="Arial"/>
      <family val="2"/>
    </font>
    <font>
      <sz val="11"/>
      <color rgb="FF0000FF"/>
      <name val="Arial"/>
      <family val="2"/>
    </font>
    <font>
      <b/>
      <sz val="16"/>
      <color theme="0"/>
      <name val="Arial"/>
      <family val="2"/>
    </font>
    <font>
      <b/>
      <sz val="16"/>
      <color rgb="FF0000FF"/>
      <name val="Calibri"/>
      <family val="2"/>
      <scheme val="minor"/>
    </font>
    <font>
      <sz val="11"/>
      <name val="Arial"/>
      <family val="2"/>
    </font>
    <font>
      <sz val="10"/>
      <color theme="1"/>
      <name val="Arial"/>
      <family val="2"/>
    </font>
    <font>
      <sz val="12"/>
      <color theme="1"/>
      <name val="Arial"/>
      <family val="2"/>
    </font>
    <font>
      <b/>
      <sz val="11"/>
      <name val="Arial"/>
      <family val="2"/>
    </font>
    <font>
      <b/>
      <sz val="11"/>
      <color rgb="FF0000FF"/>
      <name val="Arial"/>
      <family val="2"/>
    </font>
    <font>
      <b/>
      <sz val="12"/>
      <color theme="9" tint="-0.499984740745262"/>
      <name val="Calibri"/>
      <family val="2"/>
      <scheme val="minor"/>
    </font>
    <font>
      <sz val="11"/>
      <color theme="1"/>
      <name val="Calibri"/>
      <family val="2"/>
      <scheme val="minor"/>
    </font>
    <font>
      <b/>
      <i/>
      <sz val="11"/>
      <color rgb="FF7030A0"/>
      <name val="Arial"/>
      <family val="2"/>
    </font>
    <font>
      <b/>
      <sz val="11"/>
      <color theme="9" tint="-0.499984740745262"/>
      <name val="Arial"/>
      <family val="2"/>
    </font>
    <font>
      <b/>
      <sz val="14"/>
      <color theme="0"/>
      <name val="Arial"/>
      <family val="2"/>
    </font>
    <font>
      <u/>
      <sz val="16"/>
      <color indexed="12"/>
      <name val="Lucida Handwriting"/>
      <family val="4"/>
    </font>
    <font>
      <sz val="10"/>
      <color theme="1"/>
      <name val="Calibri"/>
      <family val="2"/>
      <scheme val="minor"/>
    </font>
    <font>
      <b/>
      <sz val="22"/>
      <color theme="3"/>
      <name val="Calibri"/>
      <family val="2"/>
      <scheme val="minor"/>
    </font>
    <font>
      <u/>
      <sz val="11"/>
      <color theme="10"/>
      <name val="Calibri"/>
      <family val="2"/>
      <scheme val="minor"/>
    </font>
    <font>
      <b/>
      <sz val="18"/>
      <color theme="0"/>
      <name val="Calibri"/>
      <family val="2"/>
      <scheme val="minor"/>
    </font>
    <font>
      <sz val="12"/>
      <color rgb="FF0070C0"/>
      <name val="Arial"/>
      <family val="2"/>
    </font>
    <font>
      <sz val="11"/>
      <color rgb="FF0000FF"/>
      <name val="Calibri"/>
      <family val="2"/>
      <scheme val="minor"/>
    </font>
    <font>
      <sz val="11"/>
      <color rgb="FFFF0000"/>
      <name val="Calibri"/>
      <family val="2"/>
      <scheme val="minor"/>
    </font>
    <font>
      <b/>
      <u/>
      <sz val="10"/>
      <color theme="1"/>
      <name val="Arial"/>
      <family val="2"/>
    </font>
    <font>
      <b/>
      <u/>
      <sz val="11"/>
      <color theme="1"/>
      <name val="Calibri"/>
      <family val="2"/>
      <scheme val="minor"/>
    </font>
    <font>
      <sz val="8"/>
      <color theme="1"/>
      <name val="Calibri"/>
      <family val="2"/>
      <scheme val="minor"/>
    </font>
    <font>
      <sz val="16"/>
      <color rgb="FF0000FF"/>
      <name val="Calibri"/>
      <family val="2"/>
      <scheme val="minor"/>
    </font>
    <font>
      <b/>
      <sz val="18"/>
      <color rgb="FF00B0F0"/>
      <name val="Calibri"/>
      <family val="2"/>
      <scheme val="minor"/>
    </font>
    <font>
      <b/>
      <sz val="20"/>
      <color rgb="FF0070C0"/>
      <name val="Arial"/>
      <family val="2"/>
    </font>
    <font>
      <b/>
      <sz val="18"/>
      <name val="Calibri"/>
      <family val="2"/>
      <scheme val="minor"/>
    </font>
    <font>
      <u/>
      <sz val="12"/>
      <color theme="10"/>
      <name val="Arial"/>
      <family val="2"/>
    </font>
    <font>
      <b/>
      <sz val="11"/>
      <color indexed="12"/>
      <name val="Arial"/>
      <family val="2"/>
    </font>
    <font>
      <b/>
      <sz val="12"/>
      <color theme="1"/>
      <name val="Arial"/>
      <family val="2"/>
    </font>
    <font>
      <b/>
      <u/>
      <sz val="12"/>
      <color theme="1"/>
      <name val="Arial"/>
      <family val="2"/>
    </font>
    <font>
      <sz val="11"/>
      <color rgb="FF000000"/>
      <name val="Arial"/>
      <family val="2"/>
    </font>
    <font>
      <b/>
      <i/>
      <sz val="18"/>
      <color theme="0" tint="-0.34998626667073579"/>
      <name val="Arial"/>
      <family val="2"/>
    </font>
    <font>
      <b/>
      <sz val="14"/>
      <color theme="1"/>
      <name val="Arial"/>
      <family val="2"/>
    </font>
    <font>
      <sz val="12"/>
      <color rgb="FFFF0000"/>
      <name val="Calibri"/>
      <family val="2"/>
      <scheme val="minor"/>
    </font>
  </fonts>
  <fills count="7">
    <fill>
      <patternFill patternType="none"/>
    </fill>
    <fill>
      <patternFill patternType="gray125"/>
    </fill>
    <fill>
      <gradientFill degree="90">
        <stop position="0">
          <color theme="0"/>
        </stop>
        <stop position="1">
          <color theme="0" tint="-0.25098422193060094"/>
        </stop>
      </gradientFill>
    </fill>
    <fill>
      <patternFill patternType="solid">
        <fgColor rgb="FF0070C0"/>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4.9989318521683403E-2"/>
        <bgColor indexed="64"/>
      </patternFill>
    </fill>
  </fills>
  <borders count="28">
    <border>
      <left/>
      <right/>
      <top/>
      <bottom/>
      <diagonal/>
    </border>
    <border>
      <left style="medium">
        <color theme="0" tint="-0.14996795556505021"/>
      </left>
      <right style="thick">
        <color theme="0" tint="-0.499984740745262"/>
      </right>
      <top style="medium">
        <color theme="0" tint="-0.14993743705557422"/>
      </top>
      <bottom style="thick">
        <color theme="0" tint="-0.499984740745262"/>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ck">
        <color theme="4"/>
      </bottom>
      <diagonal/>
    </border>
    <border>
      <left/>
      <right/>
      <top style="thin">
        <color indexed="64"/>
      </top>
      <bottom style="thick">
        <color theme="4"/>
      </bottom>
      <diagonal/>
    </border>
    <border>
      <left/>
      <right style="thin">
        <color indexed="64"/>
      </right>
      <top style="thin">
        <color indexed="64"/>
      </top>
      <bottom style="thick">
        <color theme="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10">
    <xf numFmtId="0" fontId="0" fillId="0" borderId="0"/>
    <xf numFmtId="0" fontId="1" fillId="0" borderId="0" applyNumberForma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0"/>
    <xf numFmtId="0" fontId="24" fillId="0" borderId="0"/>
    <xf numFmtId="43" fontId="12" fillId="0" borderId="0" applyFont="0" applyFill="0" applyBorder="0" applyAlignment="0" applyProtection="0"/>
    <xf numFmtId="0" fontId="12" fillId="0" borderId="0"/>
    <xf numFmtId="0" fontId="36" fillId="0" borderId="0" applyNumberFormat="0" applyFill="0" applyBorder="0" applyAlignment="0" applyProtection="0"/>
    <xf numFmtId="0" fontId="12" fillId="0" borderId="0"/>
  </cellStyleXfs>
  <cellXfs count="172">
    <xf numFmtId="0" fontId="0" fillId="0" borderId="0" xfId="0"/>
    <xf numFmtId="0" fontId="2" fillId="2" borderId="1" xfId="1" applyFont="1" applyFill="1" applyBorder="1" applyAlignment="1" applyProtection="1">
      <alignment horizontal="center" vertical="center" wrapText="1"/>
      <protection locked="0"/>
    </xf>
    <xf numFmtId="0" fontId="4" fillId="0" borderId="0" xfId="0" applyFont="1" applyAlignment="1">
      <alignment vertical="center"/>
    </xf>
    <xf numFmtId="0" fontId="0" fillId="0" borderId="3" xfId="0" applyBorder="1"/>
    <xf numFmtId="0" fontId="0" fillId="0" borderId="5" xfId="0" applyBorder="1"/>
    <xf numFmtId="0" fontId="0" fillId="0" borderId="6" xfId="0" applyBorder="1"/>
    <xf numFmtId="0" fontId="7" fillId="0" borderId="0" xfId="4" applyBorder="1"/>
    <xf numFmtId="0" fontId="0" fillId="0" borderId="8" xfId="0" applyBorder="1"/>
    <xf numFmtId="0" fontId="7" fillId="0" borderId="8" xfId="4" applyBorder="1" applyAlignment="1">
      <alignment horizontal="left" vertical="center" indent="1"/>
    </xf>
    <xf numFmtId="0" fontId="0" fillId="0" borderId="9" xfId="0" applyBorder="1"/>
    <xf numFmtId="0" fontId="7" fillId="0" borderId="10" xfId="4" applyBorder="1"/>
    <xf numFmtId="0" fontId="7" fillId="0" borderId="11" xfId="4" applyBorder="1" applyAlignment="1">
      <alignment horizontal="left" vertical="center" indent="1"/>
    </xf>
    <xf numFmtId="0" fontId="7" fillId="0" borderId="0" xfId="4"/>
    <xf numFmtId="0" fontId="0" fillId="0" borderId="10" xfId="0" applyBorder="1"/>
    <xf numFmtId="0" fontId="0" fillId="0" borderId="11" xfId="0" applyBorder="1"/>
    <xf numFmtId="0" fontId="0" fillId="0" borderId="4" xfId="0" applyBorder="1"/>
    <xf numFmtId="0" fontId="0" fillId="0" borderId="0" xfId="0" applyBorder="1"/>
    <xf numFmtId="0" fontId="4" fillId="0" borderId="7" xfId="0" applyFont="1" applyBorder="1" applyAlignment="1">
      <alignment horizontal="center" vertical="center"/>
    </xf>
    <xf numFmtId="0" fontId="7" fillId="0" borderId="0" xfId="4" applyAlignment="1">
      <alignment horizontal="center"/>
    </xf>
    <xf numFmtId="0" fontId="13" fillId="0" borderId="0" xfId="4" quotePrefix="1" applyFont="1" applyAlignment="1">
      <alignment horizontal="left" vertical="center" indent="1"/>
    </xf>
    <xf numFmtId="0" fontId="18" fillId="0" borderId="0" xfId="4" quotePrefix="1" applyFont="1" applyAlignment="1">
      <alignment horizontal="left" vertical="center" indent="1"/>
    </xf>
    <xf numFmtId="0" fontId="16" fillId="0" borderId="0" xfId="0" quotePrefix="1" applyFont="1" applyBorder="1"/>
    <xf numFmtId="0" fontId="17" fillId="0" borderId="0" xfId="4" quotePrefix="1" applyFont="1" applyBorder="1" applyAlignment="1">
      <alignment horizontal="left" vertical="center" indent="1"/>
    </xf>
    <xf numFmtId="0" fontId="9" fillId="0" borderId="0" xfId="0" applyFont="1" applyBorder="1" applyAlignment="1">
      <alignment horizontal="left" vertical="center" indent="1"/>
    </xf>
    <xf numFmtId="0" fontId="22" fillId="0" borderId="0" xfId="0" quotePrefix="1" applyFont="1" applyBorder="1"/>
    <xf numFmtId="0" fontId="14" fillId="5" borderId="7" xfId="0" applyFont="1" applyFill="1" applyBorder="1" applyAlignment="1">
      <alignment horizontal="center" vertical="center"/>
    </xf>
    <xf numFmtId="0" fontId="20" fillId="5" borderId="7" xfId="0" applyFont="1" applyFill="1" applyBorder="1" applyAlignment="1">
      <alignment horizontal="center" vertical="center"/>
    </xf>
    <xf numFmtId="0" fontId="12" fillId="0" borderId="0" xfId="0" applyFont="1"/>
    <xf numFmtId="0" fontId="12" fillId="0" borderId="13" xfId="0" applyFont="1" applyBorder="1" applyAlignment="1">
      <alignment horizontal="center" vertical="center"/>
    </xf>
    <xf numFmtId="0" fontId="14" fillId="5" borderId="7" xfId="0" applyFont="1" applyFill="1" applyBorder="1" applyAlignment="1">
      <alignment horizontal="left" vertical="center" indent="1"/>
    </xf>
    <xf numFmtId="0" fontId="8" fillId="0" borderId="7" xfId="4" applyFont="1" applyFill="1" applyBorder="1" applyAlignment="1">
      <alignment horizontal="left" vertical="center" indent="1"/>
    </xf>
    <xf numFmtId="0" fontId="18" fillId="0" borderId="4" xfId="4" quotePrefix="1" applyFont="1" applyBorder="1" applyAlignment="1">
      <alignment horizontal="left" vertical="center" indent="1"/>
    </xf>
    <xf numFmtId="0" fontId="11" fillId="0" borderId="13" xfId="4" applyFont="1" applyBorder="1" applyAlignment="1">
      <alignment horizontal="center" vertical="center"/>
    </xf>
    <xf numFmtId="0" fontId="11" fillId="0" borderId="13" xfId="4" applyFont="1" applyFill="1" applyBorder="1" applyAlignment="1">
      <alignment horizontal="center" vertical="center"/>
    </xf>
    <xf numFmtId="0" fontId="11" fillId="0" borderId="17" xfId="4" applyFont="1" applyBorder="1" applyAlignment="1">
      <alignment horizontal="center" vertical="center"/>
    </xf>
    <xf numFmtId="0" fontId="11" fillId="0" borderId="18" xfId="4" applyFont="1" applyBorder="1" applyAlignment="1">
      <alignment horizontal="center" vertical="center"/>
    </xf>
    <xf numFmtId="0" fontId="20" fillId="4" borderId="14" xfId="4" applyFont="1" applyFill="1" applyBorder="1" applyAlignment="1" applyProtection="1">
      <alignment horizontal="center" vertical="center"/>
      <protection locked="0"/>
    </xf>
    <xf numFmtId="0" fontId="20" fillId="4" borderId="7" xfId="4" applyFont="1" applyFill="1" applyBorder="1" applyAlignment="1" applyProtection="1">
      <alignment horizontal="center" vertical="center"/>
      <protection locked="0"/>
    </xf>
    <xf numFmtId="164" fontId="23" fillId="0" borderId="18" xfId="4" applyNumberFormat="1" applyFont="1" applyBorder="1" applyAlignment="1" applyProtection="1">
      <alignment horizontal="center" vertical="center"/>
      <protection locked="0"/>
    </xf>
    <xf numFmtId="164" fontId="23" fillId="0" borderId="20" xfId="4" applyNumberFormat="1" applyFont="1" applyBorder="1" applyAlignment="1" applyProtection="1">
      <alignment horizontal="center" vertical="center"/>
      <protection locked="0"/>
    </xf>
    <xf numFmtId="0" fontId="23" fillId="0" borderId="17" xfId="4" applyFont="1" applyBorder="1" applyAlignment="1">
      <alignment horizontal="left" vertical="center" indent="1"/>
    </xf>
    <xf numFmtId="0" fontId="23" fillId="0" borderId="19" xfId="4" applyFont="1" applyBorder="1" applyAlignment="1">
      <alignment horizontal="left" vertical="center" indent="1"/>
    </xf>
    <xf numFmtId="164" fontId="23" fillId="6" borderId="7" xfId="4" applyNumberFormat="1" applyFont="1" applyFill="1" applyBorder="1" applyAlignment="1" applyProtection="1">
      <alignment horizontal="center" vertical="center"/>
      <protection hidden="1"/>
    </xf>
    <xf numFmtId="0" fontId="23" fillId="0" borderId="0" xfId="4" applyFont="1" applyBorder="1"/>
    <xf numFmtId="0" fontId="23" fillId="0" borderId="7" xfId="4" applyFont="1" applyBorder="1" applyAlignment="1">
      <alignment horizontal="center" vertical="center"/>
    </xf>
    <xf numFmtId="0" fontId="28" fillId="0" borderId="0" xfId="0" quotePrefix="1" applyFont="1" applyBorder="1" applyAlignment="1">
      <alignment vertical="center"/>
    </xf>
    <xf numFmtId="0" fontId="16" fillId="0" borderId="10" xfId="0" quotePrefix="1" applyFont="1" applyBorder="1"/>
    <xf numFmtId="0" fontId="17" fillId="0" borderId="4" xfId="4" quotePrefix="1" applyFont="1" applyBorder="1" applyAlignment="1">
      <alignment horizontal="left" vertical="center" indent="1"/>
    </xf>
    <xf numFmtId="0" fontId="18" fillId="0" borderId="6" xfId="4" quotePrefix="1" applyFont="1" applyBorder="1" applyAlignment="1">
      <alignment horizontal="left" vertical="center" indent="1"/>
    </xf>
    <xf numFmtId="0" fontId="18" fillId="0" borderId="3" xfId="4" quotePrefix="1" applyFont="1" applyBorder="1" applyAlignment="1">
      <alignment horizontal="left" vertical="center" indent="1"/>
    </xf>
    <xf numFmtId="0" fontId="0" fillId="0" borderId="0" xfId="0" applyAlignment="1">
      <alignment horizontal="center" vertical="center"/>
    </xf>
    <xf numFmtId="0" fontId="29" fillId="0" borderId="0" xfId="0" applyFont="1" applyBorder="1"/>
    <xf numFmtId="0" fontId="30" fillId="0" borderId="6" xfId="4" quotePrefix="1" applyFont="1" applyBorder="1" applyAlignment="1">
      <alignment horizontal="left" vertical="center" indent="1"/>
    </xf>
    <xf numFmtId="0" fontId="20" fillId="5" borderId="7" xfId="0" applyFont="1" applyFill="1" applyBorder="1" applyAlignment="1">
      <alignment horizontal="left" vertical="center" indent="1"/>
    </xf>
    <xf numFmtId="0" fontId="31" fillId="0" borderId="0" xfId="0" quotePrefix="1" applyFont="1" applyBorder="1" applyAlignment="1">
      <alignment horizontal="left" vertical="center" indent="1"/>
    </xf>
    <xf numFmtId="0" fontId="30" fillId="0" borderId="0" xfId="4" quotePrefix="1" applyFont="1" applyAlignment="1">
      <alignment horizontal="left" vertical="center" indent="1"/>
    </xf>
    <xf numFmtId="0" fontId="29" fillId="0" borderId="0" xfId="0" applyFont="1"/>
    <xf numFmtId="0" fontId="30" fillId="0" borderId="9" xfId="4" quotePrefix="1" applyFont="1" applyBorder="1" applyAlignment="1">
      <alignment horizontal="left" vertical="center" indent="1"/>
    </xf>
    <xf numFmtId="0" fontId="0" fillId="0" borderId="10" xfId="0" quotePrefix="1" applyBorder="1"/>
    <xf numFmtId="0" fontId="29" fillId="0" borderId="10" xfId="0" applyFont="1" applyBorder="1"/>
    <xf numFmtId="164" fontId="0" fillId="0" borderId="0" xfId="0" applyNumberFormat="1" applyAlignment="1">
      <alignment vertical="center"/>
    </xf>
    <xf numFmtId="0" fontId="0" fillId="0" borderId="0" xfId="0" applyProtection="1">
      <protection locked="0"/>
    </xf>
    <xf numFmtId="0" fontId="12" fillId="0" borderId="7" xfId="0" applyFont="1" applyBorder="1" applyAlignment="1">
      <alignment horizontal="right" vertical="center"/>
    </xf>
    <xf numFmtId="14" fontId="23" fillId="4" borderId="7" xfId="5" applyNumberFormat="1" applyFont="1" applyFill="1" applyBorder="1" applyAlignment="1" applyProtection="1">
      <alignment horizontal="center" vertical="center"/>
      <protection locked="0"/>
    </xf>
    <xf numFmtId="0" fontId="0" fillId="0" borderId="6" xfId="0" applyBorder="1" applyAlignment="1">
      <alignment horizontal="right" vertical="center"/>
    </xf>
    <xf numFmtId="0" fontId="0" fillId="0" borderId="0" xfId="0" applyBorder="1" applyAlignment="1">
      <alignment horizontal="left" vertical="center" indent="1"/>
    </xf>
    <xf numFmtId="0" fontId="33" fillId="0" borderId="0" xfId="1" applyFont="1" applyFill="1" applyAlignment="1" applyProtection="1">
      <alignment horizontal="center"/>
    </xf>
    <xf numFmtId="0" fontId="34" fillId="0" borderId="0" xfId="0" applyFont="1" applyAlignment="1">
      <alignment horizontal="right" vertical="top"/>
    </xf>
    <xf numFmtId="0" fontId="37" fillId="3" borderId="0" xfId="0" applyFont="1" applyFill="1" applyBorder="1" applyAlignment="1">
      <alignment horizontal="center" vertical="center"/>
    </xf>
    <xf numFmtId="0" fontId="11" fillId="0" borderId="14" xfId="4" applyFont="1" applyBorder="1" applyAlignment="1">
      <alignment horizontal="right" vertical="center"/>
    </xf>
    <xf numFmtId="164" fontId="11" fillId="6" borderId="14" xfId="4" applyNumberFormat="1" applyFont="1" applyFill="1" applyBorder="1" applyAlignment="1" applyProtection="1">
      <alignment horizontal="center" vertical="center"/>
      <protection hidden="1"/>
    </xf>
    <xf numFmtId="164" fontId="23" fillId="6" borderId="13" xfId="4" applyNumberFormat="1" applyFont="1" applyFill="1" applyBorder="1" applyAlignment="1" applyProtection="1">
      <alignment horizontal="center" vertical="center"/>
      <protection hidden="1"/>
    </xf>
    <xf numFmtId="0" fontId="13" fillId="0" borderId="0" xfId="4" quotePrefix="1" applyFont="1" applyAlignment="1">
      <alignment horizontal="right" vertical="center"/>
    </xf>
    <xf numFmtId="0" fontId="10" fillId="0" borderId="0" xfId="2" applyFont="1" applyAlignment="1">
      <alignment horizontal="right" vertical="center"/>
    </xf>
    <xf numFmtId="0" fontId="19" fillId="0" borderId="0" xfId="0" quotePrefix="1" applyFont="1" applyBorder="1"/>
    <xf numFmtId="0" fontId="12" fillId="0" borderId="26" xfId="0" applyFont="1" applyBorder="1" applyAlignment="1">
      <alignment horizontal="center" vertical="center"/>
    </xf>
    <xf numFmtId="0" fontId="28" fillId="0" borderId="0" xfId="0" quotePrefix="1" applyFont="1" applyBorder="1" applyAlignment="1">
      <alignment horizontal="left" vertical="center" indent="1"/>
    </xf>
    <xf numFmtId="0" fontId="27" fillId="4" borderId="7" xfId="0" applyFont="1" applyFill="1" applyBorder="1" applyAlignment="1">
      <alignment horizontal="center" vertical="center"/>
    </xf>
    <xf numFmtId="0" fontId="39" fillId="0" borderId="0" xfId="0" applyFont="1" applyBorder="1"/>
    <xf numFmtId="0" fontId="28" fillId="0" borderId="21" xfId="0" quotePrefix="1" applyFont="1" applyBorder="1" applyAlignment="1">
      <alignment horizontal="left" vertical="center" indent="1"/>
    </xf>
    <xf numFmtId="0" fontId="15" fillId="4" borderId="7" xfId="0" applyFont="1" applyFill="1" applyBorder="1" applyAlignment="1" applyProtection="1">
      <alignment horizontal="center" vertical="center"/>
      <protection locked="0"/>
    </xf>
    <xf numFmtId="0" fontId="20" fillId="4" borderId="14"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18" fillId="0" borderId="0" xfId="4" quotePrefix="1" applyFont="1" applyBorder="1" applyAlignment="1">
      <alignment horizontal="left" vertical="center" indent="1"/>
    </xf>
    <xf numFmtId="0" fontId="12" fillId="4" borderId="7" xfId="0" applyFont="1" applyFill="1" applyBorder="1" applyAlignment="1" applyProtection="1">
      <alignment horizontal="center" vertical="center"/>
      <protection locked="0"/>
    </xf>
    <xf numFmtId="0" fontId="20" fillId="5" borderId="21" xfId="0" applyFont="1" applyFill="1" applyBorder="1" applyAlignment="1">
      <alignment horizontal="left" vertical="center" indent="1"/>
    </xf>
    <xf numFmtId="0" fontId="0" fillId="0" borderId="12" xfId="0" applyBorder="1"/>
    <xf numFmtId="0" fontId="20" fillId="5" borderId="21" xfId="0" applyFont="1" applyFill="1" applyBorder="1" applyAlignment="1">
      <alignment horizontal="center" vertical="center"/>
    </xf>
    <xf numFmtId="3" fontId="20" fillId="5" borderId="21" xfId="0" applyNumberFormat="1" applyFont="1" applyFill="1" applyBorder="1" applyAlignment="1">
      <alignment horizontal="center" vertical="center"/>
    </xf>
    <xf numFmtId="14" fontId="27" fillId="5" borderId="21" xfId="5" applyNumberFormat="1" applyFont="1" applyFill="1" applyBorder="1" applyAlignment="1">
      <alignment horizontal="center" vertical="center"/>
    </xf>
    <xf numFmtId="14" fontId="23" fillId="4" borderId="21" xfId="5" applyNumberFormat="1" applyFont="1" applyFill="1" applyBorder="1" applyAlignment="1" applyProtection="1">
      <alignment horizontal="center" vertical="center"/>
      <protection locked="0"/>
    </xf>
    <xf numFmtId="14" fontId="23" fillId="0" borderId="3" xfId="5" applyNumberFormat="1" applyFont="1" applyFill="1" applyBorder="1" applyAlignment="1" applyProtection="1">
      <alignment horizontal="center" vertical="center"/>
      <protection locked="0"/>
    </xf>
    <xf numFmtId="14" fontId="23" fillId="0" borderId="9" xfId="5" applyNumberFormat="1" applyFont="1" applyFill="1" applyBorder="1" applyAlignment="1" applyProtection="1">
      <alignment horizontal="center" vertical="center"/>
      <protection locked="0"/>
    </xf>
    <xf numFmtId="0" fontId="31" fillId="0" borderId="21" xfId="0" quotePrefix="1" applyFont="1" applyBorder="1" applyAlignment="1">
      <alignment horizontal="left" vertical="center" indent="1"/>
    </xf>
    <xf numFmtId="0" fontId="31" fillId="0" borderId="12" xfId="0" quotePrefix="1" applyFont="1" applyBorder="1" applyAlignment="1">
      <alignment vertical="center"/>
    </xf>
    <xf numFmtId="0" fontId="19" fillId="0" borderId="0" xfId="0" quotePrefix="1" applyFont="1" applyBorder="1" applyAlignment="1">
      <alignment vertical="center"/>
    </xf>
    <xf numFmtId="14" fontId="12" fillId="4" borderId="7" xfId="0" applyNumberFormat="1" applyFont="1" applyFill="1" applyBorder="1" applyAlignment="1" applyProtection="1">
      <alignment horizontal="center" vertical="center"/>
      <protection locked="0"/>
    </xf>
    <xf numFmtId="3" fontId="12" fillId="4" borderId="7" xfId="0" applyNumberFormat="1" applyFont="1" applyFill="1" applyBorder="1" applyAlignment="1" applyProtection="1">
      <alignment horizontal="center" vertical="center"/>
      <protection locked="0"/>
    </xf>
    <xf numFmtId="0" fontId="8" fillId="0" borderId="14" xfId="4" applyFont="1" applyFill="1" applyBorder="1" applyAlignment="1">
      <alignment horizontal="left" vertical="center" indent="1"/>
    </xf>
    <xf numFmtId="0" fontId="15" fillId="0" borderId="13" xfId="4" applyFont="1" applyFill="1" applyBorder="1" applyAlignment="1">
      <alignment horizontal="center" vertical="center"/>
    </xf>
    <xf numFmtId="0" fontId="18" fillId="0" borderId="10" xfId="4" quotePrefix="1" applyFont="1" applyBorder="1" applyAlignment="1">
      <alignment horizontal="left" vertical="center" indent="1"/>
    </xf>
    <xf numFmtId="0" fontId="23" fillId="4" borderId="7" xfId="4" applyFont="1" applyFill="1" applyBorder="1" applyAlignment="1" applyProtection="1">
      <alignment horizontal="center" vertical="center"/>
      <protection locked="0"/>
    </xf>
    <xf numFmtId="14" fontId="25" fillId="4" borderId="7" xfId="0" applyNumberFormat="1" applyFont="1" applyFill="1" applyBorder="1" applyAlignment="1" applyProtection="1">
      <alignment horizontal="center" vertical="center"/>
      <protection locked="0"/>
    </xf>
    <xf numFmtId="0" fontId="28" fillId="0" borderId="21" xfId="0" quotePrefix="1" applyFont="1" applyBorder="1" applyAlignment="1">
      <alignment horizontal="left" vertical="center" indent="1"/>
    </xf>
    <xf numFmtId="0" fontId="28" fillId="0" borderId="21" xfId="0" quotePrefix="1" applyFont="1" applyBorder="1" applyAlignment="1">
      <alignment horizontal="left" vertical="center" wrapText="1" indent="1"/>
    </xf>
    <xf numFmtId="0" fontId="23" fillId="0" borderId="7" xfId="4" quotePrefix="1" applyFont="1" applyBorder="1" applyAlignment="1">
      <alignment horizontal="center" vertical="center"/>
    </xf>
    <xf numFmtId="0" fontId="23" fillId="0" borderId="14" xfId="4" applyFont="1" applyBorder="1" applyAlignment="1">
      <alignment horizontal="center" vertical="center"/>
    </xf>
    <xf numFmtId="0" fontId="26" fillId="0" borderId="13" xfId="4" applyFont="1" applyBorder="1" applyAlignment="1">
      <alignment horizontal="center" vertical="center"/>
    </xf>
    <xf numFmtId="0" fontId="23" fillId="0" borderId="7" xfId="4" quotePrefix="1" applyFont="1" applyBorder="1" applyAlignment="1">
      <alignment horizontal="left" vertical="center" indent="1"/>
    </xf>
    <xf numFmtId="0" fontId="25" fillId="0" borderId="7" xfId="0" applyFont="1" applyBorder="1" applyAlignment="1">
      <alignment horizontal="left" vertical="center" indent="1"/>
    </xf>
    <xf numFmtId="0" fontId="27" fillId="4" borderId="14" xfId="4" applyFont="1" applyFill="1" applyBorder="1" applyAlignment="1" applyProtection="1">
      <alignment horizontal="left" vertical="center" indent="1"/>
      <protection locked="0"/>
    </xf>
    <xf numFmtId="0" fontId="27" fillId="4" borderId="7" xfId="4" applyFont="1" applyFill="1" applyBorder="1" applyAlignment="1" applyProtection="1">
      <alignment horizontal="left" vertical="center" indent="1"/>
      <protection locked="0"/>
    </xf>
    <xf numFmtId="0" fontId="0" fillId="0" borderId="6" xfId="0" applyFill="1" applyBorder="1"/>
    <xf numFmtId="0" fontId="0" fillId="0" borderId="6" xfId="0" applyFill="1" applyBorder="1" applyAlignment="1">
      <alignment horizontal="center" vertical="center"/>
    </xf>
    <xf numFmtId="0" fontId="0" fillId="0" borderId="0" xfId="0" applyFill="1" applyBorder="1"/>
    <xf numFmtId="0" fontId="0" fillId="0" borderId="0" xfId="0" applyFill="1"/>
    <xf numFmtId="0" fontId="0" fillId="0" borderId="10" xfId="0" applyFill="1" applyBorder="1"/>
    <xf numFmtId="0" fontId="41" fillId="0" borderId="0" xfId="0" applyFont="1" applyAlignment="1">
      <alignment vertical="center"/>
    </xf>
    <xf numFmtId="0" fontId="42" fillId="0" borderId="0" xfId="0" applyFont="1"/>
    <xf numFmtId="0" fontId="40" fillId="0" borderId="0" xfId="0" applyFont="1" applyAlignment="1">
      <alignment horizontal="left" vertical="center" indent="1"/>
    </xf>
    <xf numFmtId="3" fontId="20" fillId="5" borderId="21" xfId="0" applyNumberFormat="1" applyFont="1" applyFill="1" applyBorder="1" applyAlignment="1">
      <alignment horizontal="center" vertical="center" wrapText="1"/>
    </xf>
    <xf numFmtId="17" fontId="15" fillId="4" borderId="7" xfId="0" applyNumberFormat="1" applyFont="1" applyFill="1" applyBorder="1" applyAlignment="1" applyProtection="1">
      <alignment horizontal="center" vertical="center"/>
      <protection locked="0"/>
    </xf>
    <xf numFmtId="0" fontId="43" fillId="0" borderId="0" xfId="0" applyFont="1" applyAlignment="1">
      <alignment vertical="top"/>
    </xf>
    <xf numFmtId="0" fontId="0" fillId="0" borderId="0" xfId="0" applyBorder="1" applyAlignment="1">
      <alignment horizontal="center" vertical="center"/>
    </xf>
    <xf numFmtId="0" fontId="16" fillId="0" borderId="0" xfId="0" applyFont="1" applyBorder="1" applyAlignment="1">
      <alignment horizontal="center"/>
    </xf>
    <xf numFmtId="0" fontId="44" fillId="0" borderId="0" xfId="0" applyFont="1" applyBorder="1" applyAlignment="1">
      <alignment horizontal="center"/>
    </xf>
    <xf numFmtId="0" fontId="44" fillId="0" borderId="0" xfId="0" applyFont="1" applyBorder="1" applyAlignment="1">
      <alignment horizontal="center" vertical="top"/>
    </xf>
    <xf numFmtId="0" fontId="45" fillId="0" borderId="0" xfId="0" applyFont="1" applyBorder="1" applyAlignment="1">
      <alignment horizontal="center" vertical="center"/>
    </xf>
    <xf numFmtId="0" fontId="46" fillId="0" borderId="0" xfId="0" applyFont="1" applyBorder="1" applyAlignment="1">
      <alignment horizontal="center"/>
    </xf>
    <xf numFmtId="0" fontId="47" fillId="0" borderId="0" xfId="0" applyFont="1" applyBorder="1" applyAlignment="1">
      <alignment horizontal="center" vertical="top"/>
    </xf>
    <xf numFmtId="0" fontId="25" fillId="0" borderId="0" xfId="0" applyFont="1" applyBorder="1" applyAlignment="1">
      <alignment horizontal="right"/>
    </xf>
    <xf numFmtId="0" fontId="48" fillId="0" borderId="0" xfId="8" applyFont="1" applyFill="1" applyBorder="1" applyAlignment="1">
      <alignment horizontal="left"/>
    </xf>
    <xf numFmtId="0" fontId="0" fillId="0" borderId="0" xfId="0" applyBorder="1" applyAlignment="1"/>
    <xf numFmtId="0" fontId="25" fillId="0" borderId="0" xfId="0" applyFont="1" applyBorder="1" applyAlignment="1">
      <alignment horizontal="right" vertical="center"/>
    </xf>
    <xf numFmtId="0" fontId="48" fillId="0" borderId="0" xfId="8" applyFont="1" applyBorder="1" applyAlignment="1">
      <alignment horizontal="left" vertical="center"/>
    </xf>
    <xf numFmtId="0" fontId="12" fillId="0" borderId="0" xfId="0" applyFont="1" applyBorder="1" applyAlignment="1">
      <alignment horizontal="right" vertical="center"/>
    </xf>
    <xf numFmtId="3" fontId="49" fillId="4" borderId="7" xfId="5" applyNumberFormat="1" applyFont="1" applyFill="1" applyBorder="1" applyAlignment="1" applyProtection="1">
      <alignment horizontal="center" vertical="center"/>
      <protection locked="0"/>
    </xf>
    <xf numFmtId="0" fontId="50" fillId="0" borderId="6" xfId="0" applyFont="1" applyBorder="1" applyAlignment="1">
      <alignment vertical="center"/>
    </xf>
    <xf numFmtId="0" fontId="12" fillId="0" borderId="6" xfId="0" applyFont="1" applyBorder="1" applyAlignment="1">
      <alignment horizontal="right" vertical="top"/>
    </xf>
    <xf numFmtId="0" fontId="53" fillId="0" borderId="0" xfId="0" applyFont="1" applyFill="1" applyBorder="1" applyAlignment="1" applyProtection="1">
      <alignment horizontal="right" vertical="center"/>
    </xf>
    <xf numFmtId="0" fontId="53" fillId="0" borderId="0" xfId="0" applyFont="1" applyFill="1" applyBorder="1" applyAlignment="1" applyProtection="1">
      <alignment vertical="center"/>
    </xf>
    <xf numFmtId="0" fontId="0" fillId="0" borderId="11" xfId="0" applyBorder="1" applyAlignment="1">
      <alignment horizontal="right"/>
    </xf>
    <xf numFmtId="0" fontId="55" fillId="0" borderId="0" xfId="0" applyFont="1" applyBorder="1" applyAlignment="1">
      <alignment horizontal="center" vertical="top"/>
    </xf>
    <xf numFmtId="0" fontId="52" fillId="0" borderId="0" xfId="5" applyFont="1" applyBorder="1" applyAlignment="1">
      <alignment horizontal="left" vertical="top" wrapText="1"/>
    </xf>
    <xf numFmtId="0" fontId="35" fillId="0" borderId="23" xfId="3" applyFont="1" applyBorder="1" applyAlignment="1">
      <alignment horizontal="center"/>
    </xf>
    <xf numFmtId="0" fontId="35" fillId="0" borderId="24" xfId="3" applyFont="1" applyBorder="1" applyAlignment="1">
      <alignment horizontal="center"/>
    </xf>
    <xf numFmtId="0" fontId="35" fillId="0" borderId="25" xfId="3" applyFont="1" applyBorder="1" applyAlignment="1">
      <alignment horizontal="center"/>
    </xf>
    <xf numFmtId="0" fontId="38" fillId="0" borderId="0" xfId="0" applyFont="1" applyAlignment="1">
      <alignment horizontal="center" vertical="top" wrapText="1"/>
    </xf>
    <xf numFmtId="0" fontId="7" fillId="0" borderId="7" xfId="4" applyFont="1" applyFill="1" applyBorder="1" applyAlignment="1">
      <alignment horizontal="left" vertical="center" indent="1"/>
    </xf>
    <xf numFmtId="0" fontId="15" fillId="0" borderId="13" xfId="4" applyFont="1" applyFill="1" applyBorder="1" applyAlignment="1">
      <alignment horizontal="center" vertical="center"/>
    </xf>
    <xf numFmtId="0" fontId="7" fillId="0" borderId="7" xfId="4" applyFont="1" applyFill="1" applyBorder="1" applyAlignment="1">
      <alignment horizontal="left" vertical="center" wrapText="1" indent="1"/>
    </xf>
    <xf numFmtId="0" fontId="7" fillId="0" borderId="14" xfId="4" applyFont="1" applyFill="1" applyBorder="1" applyAlignment="1">
      <alignment horizontal="left" vertical="center" indent="1"/>
    </xf>
    <xf numFmtId="0" fontId="54" fillId="0" borderId="0" xfId="0" applyFont="1" applyAlignment="1">
      <alignment horizontal="center" vertical="center"/>
    </xf>
    <xf numFmtId="0" fontId="23" fillId="0" borderId="7" xfId="4" applyFont="1" applyBorder="1" applyAlignment="1">
      <alignment horizontal="left" vertical="center" indent="1"/>
    </xf>
    <xf numFmtId="0" fontId="26" fillId="0" borderId="13" xfId="4" applyFont="1" applyBorder="1" applyAlignment="1">
      <alignment horizontal="center" vertical="center"/>
    </xf>
    <xf numFmtId="0" fontId="23" fillId="0" borderId="14" xfId="4" applyFont="1" applyBorder="1" applyAlignment="1">
      <alignment horizontal="left" vertical="center" indent="1"/>
    </xf>
    <xf numFmtId="0" fontId="21" fillId="3" borderId="6" xfId="0" applyFont="1" applyFill="1" applyBorder="1" applyAlignment="1">
      <alignment horizontal="center" vertical="center"/>
    </xf>
    <xf numFmtId="0" fontId="21" fillId="3" borderId="0" xfId="0" applyFont="1" applyFill="1" applyBorder="1" applyAlignment="1">
      <alignment horizontal="center" vertical="center"/>
    </xf>
    <xf numFmtId="0" fontId="28" fillId="0" borderId="7" xfId="0" quotePrefix="1" applyFont="1" applyBorder="1" applyAlignment="1">
      <alignment horizontal="left" vertical="center" indent="1"/>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27"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cellXfs>
  <cellStyles count="10">
    <cellStyle name="Comma 2" xfId="6"/>
    <cellStyle name="Heading 1" xfId="3" builtinId="16"/>
    <cellStyle name="Hyperlink" xfId="1" builtinId="8"/>
    <cellStyle name="Hyperlink 2" xfId="8"/>
    <cellStyle name="Normal" xfId="0" builtinId="0"/>
    <cellStyle name="Normal 2" xfId="4"/>
    <cellStyle name="Normal 2 2" xfId="5"/>
    <cellStyle name="Normal 2 3" xfId="9"/>
    <cellStyle name="Normal 3" xfId="7"/>
    <cellStyle name="Title" xfId="2" builtinId="15"/>
  </cellStyles>
  <dxfs count="2">
    <dxf>
      <numFmt numFmtId="164" formatCode="&quot;$&quot;#,##0.00"/>
      <alignment horizontal="general"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7/relationships/slicerCache" Target="slicerCaches/slicerCache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07/relationships/slicerCache" Target="slicerCaches/slicerCache1.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2143125</xdr:colOff>
      <xdr:row>4</xdr:row>
      <xdr:rowOff>428625</xdr:rowOff>
    </xdr:from>
    <xdr:to>
      <xdr:col>4</xdr:col>
      <xdr:colOff>695325</xdr:colOff>
      <xdr:row>7</xdr:row>
      <xdr:rowOff>104775</xdr:rowOff>
    </xdr:to>
    <xdr:pic>
      <xdr:nvPicPr>
        <xdr:cNvPr id="2" name="Picture 1">
          <a:extLst>
            <a:ext uri="{FF2B5EF4-FFF2-40B4-BE49-F238E27FC236}">
              <a16:creationId xmlns:a16="http://schemas.microsoft.com/office/drawing/2014/main" id="{A8E4A872-F5CC-4B93-A904-0E5E270BD3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1825" y="1685925"/>
          <a:ext cx="229552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1623470</xdr:colOff>
      <xdr:row>2</xdr:row>
      <xdr:rowOff>74295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 y="0"/>
          <a:ext cx="1996850" cy="6610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137160</xdr:colOff>
      <xdr:row>2</xdr:row>
      <xdr:rowOff>106680</xdr:rowOff>
    </xdr:from>
    <xdr:to>
      <xdr:col>7</xdr:col>
      <xdr:colOff>480060</xdr:colOff>
      <xdr:row>14</xdr:row>
      <xdr:rowOff>104775</xdr:rowOff>
    </xdr:to>
    <mc:AlternateContent xmlns:mc="http://schemas.openxmlformats.org/markup-compatibility/2006" xmlns:sle15="http://schemas.microsoft.com/office/drawing/2012/slicer">
      <mc:Choice Requires="sle15">
        <xdr:graphicFrame macro="">
          <xdr:nvGraphicFramePr>
            <xdr:cNvPr id="2" name="Name">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microsoft.com/office/drawing/2010/slicer">
              <sle:slicer xmlns:sle="http://schemas.microsoft.com/office/drawing/2010/slicer" name="Name"/>
            </a:graphicData>
          </a:graphic>
        </xdr:graphicFrame>
      </mc:Choice>
      <mc:Fallback xmlns="">
        <xdr:sp macro="" textlink="">
          <xdr:nvSpPr>
            <xdr:cNvPr id="0" name=""/>
            <xdr:cNvSpPr>
              <a:spLocks noTextEdit="1"/>
            </xdr:cNvSpPr>
          </xdr:nvSpPr>
          <xdr:spPr>
            <a:xfrm>
              <a:off x="4282440" y="662940"/>
              <a:ext cx="126492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7</xdr:col>
      <xdr:colOff>586740</xdr:colOff>
      <xdr:row>2</xdr:row>
      <xdr:rowOff>91440</xdr:rowOff>
    </xdr:from>
    <xdr:to>
      <xdr:col>9</xdr:col>
      <xdr:colOff>518160</xdr:colOff>
      <xdr:row>14</xdr:row>
      <xdr:rowOff>89535</xdr:rowOff>
    </xdr:to>
    <mc:AlternateContent xmlns:mc="http://schemas.openxmlformats.org/markup-compatibility/2006" xmlns:sle15="http://schemas.microsoft.com/office/drawing/2012/slicer">
      <mc:Choice Requires="sle15">
        <xdr:graphicFrame macro="">
          <xdr:nvGraphicFramePr>
            <xdr:cNvPr id="3" name="Department">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5654040" y="647700"/>
              <a:ext cx="115062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45720</xdr:colOff>
      <xdr:row>2</xdr:row>
      <xdr:rowOff>83820</xdr:rowOff>
    </xdr:from>
    <xdr:to>
      <xdr:col>11</xdr:col>
      <xdr:colOff>800100</xdr:colOff>
      <xdr:row>14</xdr:row>
      <xdr:rowOff>81915</xdr:rowOff>
    </xdr:to>
    <mc:AlternateContent xmlns:mc="http://schemas.openxmlformats.org/markup-compatibility/2006" xmlns:sle15="http://schemas.microsoft.com/office/drawing/2012/slicer">
      <mc:Choice Requires="sle15">
        <xdr:graphicFrame macro="">
          <xdr:nvGraphicFramePr>
            <xdr:cNvPr id="4" name="Month">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6941820" y="640080"/>
              <a:ext cx="136398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281941</xdr:colOff>
      <xdr:row>18</xdr:row>
      <xdr:rowOff>121920</xdr:rowOff>
    </xdr:from>
    <xdr:to>
      <xdr:col>4</xdr:col>
      <xdr:colOff>1333501</xdr:colOff>
      <xdr:row>23</xdr:row>
      <xdr:rowOff>26670</xdr:rowOff>
    </xdr:to>
    <xdr:sp macro="" textlink="">
      <xdr:nvSpPr>
        <xdr:cNvPr id="2" name="Folded Corner 1" descr="Personalize this calendar!&#10;&#10;Right-click any picture and then click Change Picture to swap it with your own.">
          <a:extLst>
            <a:ext uri="{FF2B5EF4-FFF2-40B4-BE49-F238E27FC236}">
              <a16:creationId xmlns:a16="http://schemas.microsoft.com/office/drawing/2014/main" id="{00000000-0008-0000-1800-000002000000}"/>
            </a:ext>
          </a:extLst>
        </xdr:cNvPr>
        <xdr:cNvSpPr/>
      </xdr:nvSpPr>
      <xdr:spPr>
        <a:xfrm>
          <a:off x="975361" y="4137660"/>
          <a:ext cx="3581400" cy="1085850"/>
        </a:xfrm>
        <a:prstGeom prst="foldedCorner">
          <a:avLst/>
        </a:prstGeom>
        <a:solidFill>
          <a:srgbClr val="FFFF99"/>
        </a:solidFill>
        <a:ln>
          <a:solidFill>
            <a:schemeClr val="accent1">
              <a:lumMod val="40000"/>
              <a:lumOff val="6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600" b="1" baseline="0">
              <a:solidFill>
                <a:schemeClr val="tx2"/>
              </a:solidFill>
              <a:latin typeface="+mn-lt"/>
              <a:ea typeface="+mn-ea"/>
              <a:cs typeface="+mn-cs"/>
            </a:rPr>
            <a:t>Example:</a:t>
          </a:r>
        </a:p>
        <a:p>
          <a:pPr marL="0" indent="0" algn="l"/>
          <a:r>
            <a:rPr lang="en-US" sz="1200">
              <a:solidFill>
                <a:schemeClr val="tx2"/>
              </a:solidFill>
              <a:latin typeface="+mn-lt"/>
              <a:ea typeface="+mn-ea"/>
              <a:cs typeface="+mn-cs"/>
            </a:rPr>
            <a:t>Above</a:t>
          </a:r>
          <a:r>
            <a:rPr lang="en-US" sz="1200" baseline="0">
              <a:solidFill>
                <a:schemeClr val="tx2"/>
              </a:solidFill>
              <a:latin typeface="+mn-lt"/>
              <a:ea typeface="+mn-ea"/>
              <a:cs typeface="+mn-cs"/>
            </a:rPr>
            <a:t> is a quick practical example using vlookup function with dropdown list to generate unit price</a:t>
          </a:r>
        </a:p>
        <a:p>
          <a:pPr marL="0" indent="0" algn="l"/>
          <a:r>
            <a:rPr lang="en-US" sz="1200" baseline="0">
              <a:solidFill>
                <a:schemeClr val="tx2"/>
              </a:solidFill>
              <a:latin typeface="+mn-lt"/>
              <a:ea typeface="+mn-ea"/>
              <a:cs typeface="+mn-cs"/>
            </a:rPr>
            <a:t>.</a:t>
          </a:r>
        </a:p>
        <a:p>
          <a:pPr marL="0" indent="0" algn="l"/>
          <a:endParaRPr lang="en-US" sz="1100" baseline="0">
            <a:solidFill>
              <a:schemeClr val="tx2"/>
            </a:solidFill>
            <a:latin typeface="+mn-lt"/>
            <a:ea typeface="+mn-ea"/>
            <a:cs typeface="+mn-cs"/>
          </a:endParaRPr>
        </a:p>
        <a:p>
          <a:pPr marL="0" indent="0" algn="l"/>
          <a:r>
            <a:rPr lang="en-US" sz="1100">
              <a:solidFill>
                <a:schemeClr val="tx2"/>
              </a:solidFill>
              <a:latin typeface="+mn-lt"/>
              <a:ea typeface="+mn-ea"/>
              <a:cs typeface="+mn-c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japoon\Desktop\New%20folder%20(2)\QuickCalcs-HVA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Mixed Air Temp"/>
      <sheetName val="Mixed Water Temp"/>
      <sheetName val="Dates"/>
      <sheetName val="Ductwork"/>
      <sheetName val="Interpolation"/>
      <sheetName val="Feet &amp; Inches"/>
      <sheetName val="Loads"/>
      <sheetName val="Unit Conversion"/>
      <sheetName val="Pipe"/>
      <sheetName val="Motor"/>
      <sheetName val="Percentage"/>
      <sheetName val="Individual Percentage"/>
      <sheetName val="Percent EA"/>
      <sheetName val="GPM"/>
      <sheetName val="Demo"/>
      <sheetName val="Fan Law"/>
      <sheetName val="Airflow"/>
      <sheetName val="Pressurization"/>
      <sheetName val="Louver"/>
      <sheetName val="Message"/>
      <sheetName val="Disclaimer"/>
      <sheetName val="Electrical"/>
      <sheetName val="Chiller"/>
      <sheetName val="100 OA"/>
      <sheetName val="Pipe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U6" t="str">
            <v>1/4"</v>
          </cell>
        </row>
        <row r="7">
          <cell r="U7" t="str">
            <v>3/8"</v>
          </cell>
        </row>
        <row r="8">
          <cell r="U8" t="str">
            <v>1/2"</v>
          </cell>
        </row>
        <row r="9">
          <cell r="U9" t="str">
            <v>3/4"</v>
          </cell>
        </row>
        <row r="10">
          <cell r="U10" t="str">
            <v>1"</v>
          </cell>
        </row>
        <row r="11">
          <cell r="U11" t="str">
            <v>1-1/4"</v>
          </cell>
        </row>
        <row r="12">
          <cell r="U12" t="str">
            <v>1-1/2"</v>
          </cell>
        </row>
        <row r="13">
          <cell r="U13" t="str">
            <v>2"</v>
          </cell>
        </row>
        <row r="14">
          <cell r="U14" t="str">
            <v>3"</v>
          </cell>
        </row>
        <row r="15">
          <cell r="U15" t="str">
            <v>4"</v>
          </cell>
        </row>
        <row r="16">
          <cell r="U16" t="str">
            <v>5"</v>
          </cell>
        </row>
        <row r="17">
          <cell r="U17" t="str">
            <v>6"</v>
          </cell>
        </row>
        <row r="18">
          <cell r="U18" t="str">
            <v>10"</v>
          </cell>
        </row>
        <row r="19">
          <cell r="U19" t="str">
            <v>12"</v>
          </cell>
        </row>
        <row r="20">
          <cell r="U20" t="str">
            <v>14"</v>
          </cell>
        </row>
        <row r="21">
          <cell r="U21" t="str">
            <v>16"</v>
          </cell>
        </row>
        <row r="22">
          <cell r="U22" t="str">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0">
          <cell r="N10" t="str">
            <v>1" dia. Sch 40 Welded</v>
          </cell>
        </row>
        <row r="11">
          <cell r="N11" t="str">
            <v>1-1/4" dia. Sch 40 Welded</v>
          </cell>
        </row>
        <row r="12">
          <cell r="N12" t="str">
            <v>1-1/2" dia. Sch 40 Welded</v>
          </cell>
        </row>
        <row r="13">
          <cell r="N13" t="str">
            <v>2" dia. Sch 40 Welded</v>
          </cell>
        </row>
        <row r="14">
          <cell r="N14" t="str">
            <v>2-1/2" dia. Sch 40 Welded</v>
          </cell>
        </row>
        <row r="15">
          <cell r="N15" t="str">
            <v>3" dia. Sch 40 Welded</v>
          </cell>
        </row>
        <row r="16">
          <cell r="N16" t="str">
            <v>3-1/2" dia. Sch 40 Welded</v>
          </cell>
        </row>
        <row r="17">
          <cell r="N17" t="str">
            <v>4" dia. Sch 40 Welded</v>
          </cell>
        </row>
        <row r="18">
          <cell r="N18" t="str">
            <v>5" dia. Sch 40 Welded</v>
          </cell>
        </row>
        <row r="19">
          <cell r="N19" t="str">
            <v>6" dia. Sch 40 Welded</v>
          </cell>
        </row>
        <row r="20">
          <cell r="N20" t="str">
            <v>8" dia. Sch 40 Welded</v>
          </cell>
        </row>
        <row r="21">
          <cell r="N21" t="str">
            <v>10" dia. Sch 40 Welded</v>
          </cell>
        </row>
        <row r="22">
          <cell r="N22" t="str">
            <v>12" dia. Sch 40 Welded</v>
          </cell>
        </row>
        <row r="23">
          <cell r="N23" t="str">
            <v>14" dia. Sch 40 Welded</v>
          </cell>
        </row>
        <row r="24">
          <cell r="N24" t="str">
            <v>16" dia. Sch 40 Welded</v>
          </cell>
        </row>
        <row r="25">
          <cell r="N25" t="str">
            <v>18" dia. Sch 40 Welded</v>
          </cell>
        </row>
        <row r="26">
          <cell r="N26" t="str">
            <v>20" dia. Sch 40 Welded</v>
          </cell>
        </row>
        <row r="27">
          <cell r="N27" t="str">
            <v>24" Dia. Sch 40 Pipe</v>
          </cell>
        </row>
        <row r="28">
          <cell r="N28" t="str">
            <v>Add Others…</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ame" sourceName="Name">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Department" sourceName="Department">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Month" sourceName="Month">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ame" cache="Slicer_Name" caption="Name" rowHeight="234950"/>
  <slicer name="Department" cache="Slicer_Department" caption="Department" rowHeight="234950"/>
  <slicer name="Month" cache="Slicer_Month" caption="Month" rowHeight="234950"/>
</slicers>
</file>

<file path=xl/tables/table1.xml><?xml version="1.0" encoding="utf-8"?>
<table xmlns="http://schemas.openxmlformats.org/spreadsheetml/2006/main" id="1" name="Table1" displayName="Table1" ref="B5:E51" totalsRowCount="1" headerRowDxfId="1">
  <autoFilter ref="B5:E50"/>
  <sortState ref="B5:E37">
    <sortCondition ref="B4:B37"/>
  </sortState>
  <tableColumns count="4">
    <tableColumn id="1" name="Name"/>
    <tableColumn id="2" name="Department"/>
    <tableColumn id="3" name="Month" totalsRowLabel="Total"/>
    <tableColumn id="4" name="Payment" totalsRowFunction="sum"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vacnotebook.com/" TargetMode="External"/><Relationship Id="rId1" Type="http://schemas.openxmlformats.org/officeDocument/2006/relationships/hyperlink" Target="mailto:hvacnotebook@yahoo.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microsoft.com/office/2007/relationships/slicer" Target="../slicers/slicer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hvacnotebook.co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0"/>
  <sheetViews>
    <sheetView showGridLines="0" workbookViewId="0">
      <selection activeCell="F19" sqref="F19"/>
    </sheetView>
  </sheetViews>
  <sheetFormatPr defaultRowHeight="24.75" customHeight="1" x14ac:dyDescent="0.25"/>
  <cols>
    <col min="1" max="1" width="4" customWidth="1"/>
    <col min="2" max="2" width="11.42578125" customWidth="1"/>
    <col min="3" max="3" width="41.85546875" customWidth="1"/>
    <col min="4" max="4" width="14.28515625" customWidth="1"/>
    <col min="5" max="5" width="51.5703125" customWidth="1"/>
    <col min="6" max="6" width="8.140625" customWidth="1"/>
  </cols>
  <sheetData>
    <row r="1" spans="1:6" ht="24.75" customHeight="1" x14ac:dyDescent="0.25">
      <c r="A1" s="61"/>
      <c r="B1" s="122" t="s">
        <v>321</v>
      </c>
    </row>
    <row r="2" spans="1:6" ht="24.75" customHeight="1" x14ac:dyDescent="0.25">
      <c r="B2" s="3"/>
      <c r="C2" s="15"/>
      <c r="D2" s="15"/>
      <c r="E2" s="15"/>
      <c r="F2" s="4"/>
    </row>
    <row r="3" spans="1:6" ht="24.75" customHeight="1" x14ac:dyDescent="0.35">
      <c r="B3" s="5"/>
      <c r="C3" s="123"/>
      <c r="D3" s="124" t="s">
        <v>323</v>
      </c>
      <c r="E3" s="16"/>
      <c r="F3" s="7"/>
    </row>
    <row r="4" spans="1:6" ht="24.75" customHeight="1" x14ac:dyDescent="0.35">
      <c r="B4" s="5"/>
      <c r="C4" s="123"/>
      <c r="D4" s="125" t="s">
        <v>306</v>
      </c>
      <c r="E4" s="16"/>
      <c r="F4" s="7"/>
    </row>
    <row r="5" spans="1:6" ht="35.25" customHeight="1" x14ac:dyDescent="0.25">
      <c r="B5" s="5"/>
      <c r="C5" s="16"/>
      <c r="D5" s="126" t="s">
        <v>307</v>
      </c>
      <c r="E5" s="16"/>
      <c r="F5" s="7"/>
    </row>
    <row r="6" spans="1:6" ht="24.75" customHeight="1" x14ac:dyDescent="0.25">
      <c r="B6" s="5"/>
      <c r="C6" s="16"/>
      <c r="D6" s="126"/>
      <c r="E6" s="16"/>
      <c r="F6" s="7"/>
    </row>
    <row r="7" spans="1:6" ht="24.75" customHeight="1" x14ac:dyDescent="0.25">
      <c r="B7" s="5"/>
      <c r="C7" s="16"/>
      <c r="D7" s="127"/>
      <c r="E7" s="16"/>
      <c r="F7" s="7"/>
    </row>
    <row r="8" spans="1:6" ht="24.75" customHeight="1" x14ac:dyDescent="0.25">
      <c r="B8" s="5"/>
      <c r="C8" s="16"/>
      <c r="D8" s="16"/>
      <c r="E8" s="16"/>
      <c r="F8" s="7"/>
    </row>
    <row r="9" spans="1:6" ht="24.75" customHeight="1" x14ac:dyDescent="0.4">
      <c r="B9" s="5"/>
      <c r="C9" s="16"/>
      <c r="D9" s="128" t="s">
        <v>308</v>
      </c>
      <c r="E9" s="16"/>
      <c r="F9" s="7"/>
    </row>
    <row r="10" spans="1:6" ht="24.75" customHeight="1" x14ac:dyDescent="0.25">
      <c r="B10" s="5"/>
      <c r="C10" s="16"/>
      <c r="D10" s="129" t="s">
        <v>309</v>
      </c>
      <c r="E10" s="16"/>
      <c r="F10" s="7"/>
    </row>
    <row r="11" spans="1:6" ht="24.75" customHeight="1" x14ac:dyDescent="0.25">
      <c r="B11" s="5"/>
      <c r="C11" s="130" t="s">
        <v>310</v>
      </c>
      <c r="D11" s="131" t="s">
        <v>311</v>
      </c>
      <c r="E11" s="132"/>
      <c r="F11" s="7"/>
    </row>
    <row r="12" spans="1:6" ht="24.75" customHeight="1" x14ac:dyDescent="0.25">
      <c r="B12" s="5"/>
      <c r="C12" s="133" t="s">
        <v>312</v>
      </c>
      <c r="D12" s="131" t="s">
        <v>157</v>
      </c>
      <c r="E12" s="16"/>
      <c r="F12" s="7"/>
    </row>
    <row r="13" spans="1:6" ht="24.75" customHeight="1" x14ac:dyDescent="0.25">
      <c r="B13" s="5"/>
      <c r="C13" s="133"/>
      <c r="D13" s="134"/>
      <c r="E13" s="16"/>
      <c r="F13" s="7"/>
    </row>
    <row r="14" spans="1:6" ht="24.75" customHeight="1" x14ac:dyDescent="0.25">
      <c r="B14" s="5"/>
      <c r="C14" s="135" t="s">
        <v>313</v>
      </c>
      <c r="D14" s="136">
        <v>123</v>
      </c>
      <c r="E14" s="16"/>
      <c r="F14" s="7"/>
    </row>
    <row r="15" spans="1:6" ht="24.75" customHeight="1" x14ac:dyDescent="0.25">
      <c r="B15" s="5"/>
      <c r="C15" s="133"/>
      <c r="D15" s="16"/>
      <c r="E15" s="16"/>
      <c r="F15" s="7"/>
    </row>
    <row r="16" spans="1:6" ht="24.75" customHeight="1" x14ac:dyDescent="0.25">
      <c r="B16" s="137" t="s">
        <v>314</v>
      </c>
      <c r="C16" s="16"/>
      <c r="D16" s="16"/>
      <c r="E16" s="16"/>
      <c r="F16" s="7"/>
    </row>
    <row r="17" spans="2:6" ht="42.75" customHeight="1" x14ac:dyDescent="0.25">
      <c r="B17" s="138" t="s">
        <v>315</v>
      </c>
      <c r="C17" s="143" t="s">
        <v>316</v>
      </c>
      <c r="D17" s="143"/>
      <c r="E17" s="143"/>
      <c r="F17" s="7"/>
    </row>
    <row r="18" spans="2:6" ht="53.25" customHeight="1" x14ac:dyDescent="0.25">
      <c r="B18" s="138" t="s">
        <v>317</v>
      </c>
      <c r="C18" s="143" t="s">
        <v>318</v>
      </c>
      <c r="D18" s="143"/>
      <c r="E18" s="143"/>
      <c r="F18" s="7"/>
    </row>
    <row r="19" spans="2:6" ht="42.75" customHeight="1" x14ac:dyDescent="0.25">
      <c r="B19" s="138" t="s">
        <v>319</v>
      </c>
      <c r="C19" s="143" t="s">
        <v>320</v>
      </c>
      <c r="D19" s="143"/>
      <c r="E19" s="143"/>
      <c r="F19" s="7"/>
    </row>
    <row r="20" spans="2:6" ht="42.75" customHeight="1" x14ac:dyDescent="0.25">
      <c r="B20" s="9"/>
      <c r="C20" s="13"/>
      <c r="D20" s="13"/>
      <c r="E20" s="13"/>
      <c r="F20" s="14"/>
    </row>
  </sheetData>
  <sheetProtection algorithmName="SHA-512" hashValue="SMqOyqMuJY5dvkoyQtP5VhPm8Az7XQUyC9GafIEy1V44HvBlqtlD9NdSvcgY+Gz1FMY0A5wKkzhe9CcJLRY8Jw==" saltValue="N0fuC5xEvK3YWNpsysaHLQ==" spinCount="100000" sheet="1" objects="1" scenarios="1"/>
  <mergeCells count="3">
    <mergeCell ref="C17:E17"/>
    <mergeCell ref="C18:E18"/>
    <mergeCell ref="C19:E19"/>
  </mergeCells>
  <hyperlinks>
    <hyperlink ref="D12" r:id="rId1"/>
    <hyperlink ref="D11" r:id="rId2"/>
  </hyperlinks>
  <pageMargins left="0.7" right="0.7" top="0.75" bottom="0.75" header="0.3" footer="0.3"/>
  <pageSetup scale="6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workbookViewId="0">
      <selection activeCell="L2" sqref="L2"/>
    </sheetView>
  </sheetViews>
  <sheetFormatPr defaultRowHeight="16.149999999999999" customHeight="1" x14ac:dyDescent="0.25"/>
  <cols>
    <col min="1" max="1" width="4.28515625" customWidth="1"/>
    <col min="2" max="2" width="12" customWidth="1"/>
    <col min="3" max="3" width="19" customWidth="1"/>
    <col min="4" max="4" width="12.42578125" customWidth="1"/>
    <col min="5" max="5" width="12.7109375" customWidth="1"/>
    <col min="6" max="6" width="4.5703125" customWidth="1"/>
    <col min="12" max="12" width="13.28515625" customWidth="1"/>
  </cols>
  <sheetData>
    <row r="1" spans="1:12" ht="24" customHeight="1" thickBot="1" x14ac:dyDescent="0.3">
      <c r="A1" s="61"/>
      <c r="L1" s="72" t="s">
        <v>133</v>
      </c>
    </row>
    <row r="2" spans="1:12" ht="19.899999999999999" customHeight="1" thickBot="1" x14ac:dyDescent="0.3">
      <c r="L2" s="1" t="s">
        <v>1</v>
      </c>
    </row>
    <row r="3" spans="1:12" ht="16.149999999999999" customHeight="1" thickTop="1" x14ac:dyDescent="0.25"/>
    <row r="5" spans="1:12" ht="16.149999999999999" customHeight="1" x14ac:dyDescent="0.25">
      <c r="B5" s="50" t="s">
        <v>8</v>
      </c>
      <c r="C5" s="50" t="s">
        <v>134</v>
      </c>
      <c r="D5" s="50" t="s">
        <v>135</v>
      </c>
      <c r="E5" s="50" t="s">
        <v>136</v>
      </c>
    </row>
    <row r="6" spans="1:12" ht="16.149999999999999" customHeight="1" x14ac:dyDescent="0.25">
      <c r="B6" t="s">
        <v>142</v>
      </c>
      <c r="C6" t="s">
        <v>137</v>
      </c>
      <c r="D6" t="s">
        <v>138</v>
      </c>
      <c r="E6" s="60">
        <v>34.54</v>
      </c>
    </row>
    <row r="7" spans="1:12" ht="16.149999999999999" customHeight="1" x14ac:dyDescent="0.25">
      <c r="B7" t="s">
        <v>142</v>
      </c>
      <c r="C7" t="s">
        <v>137</v>
      </c>
      <c r="D7" t="s">
        <v>141</v>
      </c>
      <c r="E7" s="60">
        <v>78.77</v>
      </c>
    </row>
    <row r="8" spans="1:12" ht="16.149999999999999" customHeight="1" x14ac:dyDescent="0.25">
      <c r="B8" t="s">
        <v>142</v>
      </c>
      <c r="C8" t="s">
        <v>137</v>
      </c>
      <c r="D8" t="s">
        <v>144</v>
      </c>
      <c r="E8" s="60">
        <v>56</v>
      </c>
    </row>
    <row r="9" spans="1:12" ht="16.149999999999999" customHeight="1" x14ac:dyDescent="0.25">
      <c r="B9" t="s">
        <v>142</v>
      </c>
      <c r="C9" t="s">
        <v>137</v>
      </c>
      <c r="D9" t="s">
        <v>145</v>
      </c>
      <c r="E9" s="60">
        <v>76</v>
      </c>
    </row>
    <row r="10" spans="1:12" ht="16.149999999999999" customHeight="1" x14ac:dyDescent="0.25">
      <c r="B10" t="s">
        <v>142</v>
      </c>
      <c r="C10" t="s">
        <v>137</v>
      </c>
      <c r="D10" t="s">
        <v>146</v>
      </c>
      <c r="E10" s="60">
        <v>88</v>
      </c>
    </row>
    <row r="11" spans="1:12" ht="16.149999999999999" customHeight="1" x14ac:dyDescent="0.25">
      <c r="B11" t="s">
        <v>142</v>
      </c>
      <c r="C11" t="s">
        <v>137</v>
      </c>
      <c r="D11" t="s">
        <v>152</v>
      </c>
      <c r="E11" s="60">
        <v>34</v>
      </c>
    </row>
    <row r="12" spans="1:12" ht="16.149999999999999" customHeight="1" x14ac:dyDescent="0.25">
      <c r="B12" t="s">
        <v>142</v>
      </c>
      <c r="C12" t="s">
        <v>137</v>
      </c>
      <c r="D12" t="s">
        <v>153</v>
      </c>
      <c r="E12" s="60">
        <v>56</v>
      </c>
    </row>
    <row r="13" spans="1:12" ht="16.149999999999999" customHeight="1" x14ac:dyDescent="0.25">
      <c r="B13" t="s">
        <v>142</v>
      </c>
      <c r="C13" t="s">
        <v>137</v>
      </c>
      <c r="D13" t="s">
        <v>154</v>
      </c>
      <c r="E13" s="60">
        <v>76</v>
      </c>
    </row>
    <row r="14" spans="1:12" ht="16.149999999999999" customHeight="1" x14ac:dyDescent="0.25">
      <c r="B14" t="s">
        <v>9</v>
      </c>
      <c r="C14" t="s">
        <v>143</v>
      </c>
      <c r="D14" t="s">
        <v>138</v>
      </c>
      <c r="E14" s="60">
        <v>23.45</v>
      </c>
    </row>
    <row r="15" spans="1:12" ht="16.149999999999999" customHeight="1" x14ac:dyDescent="0.25">
      <c r="B15" t="s">
        <v>9</v>
      </c>
      <c r="C15" t="s">
        <v>143</v>
      </c>
      <c r="D15" t="s">
        <v>141</v>
      </c>
      <c r="E15" s="60">
        <v>24.54</v>
      </c>
    </row>
    <row r="16" spans="1:12" ht="16.149999999999999" customHeight="1" x14ac:dyDescent="0.25">
      <c r="B16" t="s">
        <v>9</v>
      </c>
      <c r="C16" t="s">
        <v>143</v>
      </c>
      <c r="D16" t="s">
        <v>144</v>
      </c>
      <c r="E16" s="60">
        <v>24.56</v>
      </c>
    </row>
    <row r="17" spans="2:5" ht="16.149999999999999" customHeight="1" x14ac:dyDescent="0.25">
      <c r="B17" t="s">
        <v>9</v>
      </c>
      <c r="C17" t="s">
        <v>143</v>
      </c>
      <c r="D17" t="s">
        <v>145</v>
      </c>
      <c r="E17" s="60">
        <v>67</v>
      </c>
    </row>
    <row r="18" spans="2:5" ht="16.149999999999999" customHeight="1" x14ac:dyDescent="0.25">
      <c r="B18" t="s">
        <v>9</v>
      </c>
      <c r="C18" t="s">
        <v>143</v>
      </c>
      <c r="D18" t="s">
        <v>146</v>
      </c>
      <c r="E18" s="60">
        <v>45</v>
      </c>
    </row>
    <row r="19" spans="2:5" ht="16.149999999999999" customHeight="1" x14ac:dyDescent="0.25">
      <c r="B19" t="s">
        <v>9</v>
      </c>
      <c r="C19" t="s">
        <v>143</v>
      </c>
      <c r="D19" t="s">
        <v>152</v>
      </c>
      <c r="E19" s="60">
        <v>34</v>
      </c>
    </row>
    <row r="20" spans="2:5" ht="16.149999999999999" customHeight="1" x14ac:dyDescent="0.25">
      <c r="B20" t="s">
        <v>9</v>
      </c>
      <c r="C20" t="s">
        <v>143</v>
      </c>
      <c r="D20" t="s">
        <v>153</v>
      </c>
      <c r="E20" s="60">
        <v>56</v>
      </c>
    </row>
    <row r="21" spans="2:5" ht="16.149999999999999" customHeight="1" x14ac:dyDescent="0.25">
      <c r="B21" t="s">
        <v>9</v>
      </c>
      <c r="C21" t="s">
        <v>143</v>
      </c>
      <c r="D21" t="s">
        <v>154</v>
      </c>
      <c r="E21" s="60">
        <v>78</v>
      </c>
    </row>
    <row r="22" spans="2:5" ht="16.149999999999999" customHeight="1" x14ac:dyDescent="0.25">
      <c r="B22" t="s">
        <v>124</v>
      </c>
      <c r="C22" t="s">
        <v>137</v>
      </c>
      <c r="D22" t="s">
        <v>138</v>
      </c>
      <c r="E22" s="60">
        <v>34</v>
      </c>
    </row>
    <row r="23" spans="2:5" ht="16.149999999999999" customHeight="1" x14ac:dyDescent="0.25">
      <c r="B23" t="s">
        <v>124</v>
      </c>
      <c r="C23" t="s">
        <v>137</v>
      </c>
      <c r="D23" t="s">
        <v>141</v>
      </c>
      <c r="E23" s="60">
        <v>32.11</v>
      </c>
    </row>
    <row r="24" spans="2:5" ht="16.149999999999999" customHeight="1" x14ac:dyDescent="0.25">
      <c r="B24" t="s">
        <v>124</v>
      </c>
      <c r="C24" t="s">
        <v>137</v>
      </c>
      <c r="D24" t="s">
        <v>144</v>
      </c>
      <c r="E24" s="60">
        <v>45</v>
      </c>
    </row>
    <row r="25" spans="2:5" ht="16.149999999999999" customHeight="1" x14ac:dyDescent="0.25">
      <c r="B25" t="s">
        <v>124</v>
      </c>
      <c r="C25" t="s">
        <v>137</v>
      </c>
      <c r="D25" t="s">
        <v>145</v>
      </c>
      <c r="E25" s="60">
        <v>78</v>
      </c>
    </row>
    <row r="26" spans="2:5" ht="16.149999999999999" customHeight="1" x14ac:dyDescent="0.25">
      <c r="B26" t="s">
        <v>124</v>
      </c>
      <c r="C26" t="s">
        <v>137</v>
      </c>
      <c r="D26" t="s">
        <v>146</v>
      </c>
      <c r="E26" s="60">
        <v>98</v>
      </c>
    </row>
    <row r="27" spans="2:5" ht="16.149999999999999" customHeight="1" x14ac:dyDescent="0.25">
      <c r="B27" t="s">
        <v>124</v>
      </c>
      <c r="C27" t="s">
        <v>137</v>
      </c>
      <c r="D27" t="s">
        <v>152</v>
      </c>
      <c r="E27" s="60">
        <v>78</v>
      </c>
    </row>
    <row r="28" spans="2:5" ht="16.149999999999999" customHeight="1" x14ac:dyDescent="0.25">
      <c r="B28" t="s">
        <v>124</v>
      </c>
      <c r="C28" t="s">
        <v>137</v>
      </c>
      <c r="D28" t="s">
        <v>153</v>
      </c>
      <c r="E28" s="60">
        <v>45</v>
      </c>
    </row>
    <row r="29" spans="2:5" ht="16.149999999999999" customHeight="1" x14ac:dyDescent="0.25">
      <c r="B29" t="s">
        <v>124</v>
      </c>
      <c r="C29" t="s">
        <v>137</v>
      </c>
      <c r="D29" t="s">
        <v>154</v>
      </c>
      <c r="E29" s="60">
        <v>23</v>
      </c>
    </row>
    <row r="30" spans="2:5" ht="16.149999999999999" customHeight="1" x14ac:dyDescent="0.25">
      <c r="B30" t="s">
        <v>139</v>
      </c>
      <c r="C30" t="s">
        <v>140</v>
      </c>
      <c r="D30" t="s">
        <v>138</v>
      </c>
      <c r="E30" s="60">
        <v>13</v>
      </c>
    </row>
    <row r="31" spans="2:5" ht="16.149999999999999" customHeight="1" x14ac:dyDescent="0.25">
      <c r="B31" t="s">
        <v>139</v>
      </c>
      <c r="C31" t="s">
        <v>140</v>
      </c>
      <c r="D31" t="s">
        <v>141</v>
      </c>
      <c r="E31" s="60">
        <v>45.67</v>
      </c>
    </row>
    <row r="32" spans="2:5" ht="16.149999999999999" customHeight="1" x14ac:dyDescent="0.25">
      <c r="B32" t="s">
        <v>139</v>
      </c>
      <c r="C32" t="s">
        <v>140</v>
      </c>
      <c r="D32" t="s">
        <v>144</v>
      </c>
      <c r="E32" s="60">
        <v>77</v>
      </c>
    </row>
    <row r="33" spans="2:5" ht="16.149999999999999" customHeight="1" x14ac:dyDescent="0.25">
      <c r="B33" t="s">
        <v>139</v>
      </c>
      <c r="C33" t="s">
        <v>140</v>
      </c>
      <c r="D33" t="s">
        <v>145</v>
      </c>
      <c r="E33" s="60">
        <v>87</v>
      </c>
    </row>
    <row r="34" spans="2:5" ht="16.149999999999999" customHeight="1" x14ac:dyDescent="0.25">
      <c r="B34" t="s">
        <v>139</v>
      </c>
      <c r="C34" t="s">
        <v>140</v>
      </c>
      <c r="D34" t="s">
        <v>146</v>
      </c>
      <c r="E34" s="60">
        <v>56</v>
      </c>
    </row>
    <row r="35" spans="2:5" ht="16.149999999999999" customHeight="1" x14ac:dyDescent="0.25">
      <c r="B35" t="s">
        <v>139</v>
      </c>
      <c r="C35" t="s">
        <v>140</v>
      </c>
      <c r="D35" t="s">
        <v>152</v>
      </c>
      <c r="E35" s="60">
        <v>34</v>
      </c>
    </row>
    <row r="36" spans="2:5" ht="16.149999999999999" customHeight="1" x14ac:dyDescent="0.25">
      <c r="B36" t="s">
        <v>139</v>
      </c>
      <c r="C36" t="s">
        <v>140</v>
      </c>
      <c r="D36" t="s">
        <v>153</v>
      </c>
      <c r="E36" s="60">
        <v>45</v>
      </c>
    </row>
    <row r="37" spans="2:5" ht="16.149999999999999" customHeight="1" x14ac:dyDescent="0.25">
      <c r="B37" t="s">
        <v>139</v>
      </c>
      <c r="C37" t="s">
        <v>140</v>
      </c>
      <c r="D37" t="s">
        <v>154</v>
      </c>
      <c r="E37" s="60">
        <v>87</v>
      </c>
    </row>
    <row r="38" spans="2:5" ht="16.149999999999999" customHeight="1" x14ac:dyDescent="0.25">
      <c r="B38" t="s">
        <v>125</v>
      </c>
      <c r="C38" t="s">
        <v>137</v>
      </c>
      <c r="D38" t="s">
        <v>138</v>
      </c>
      <c r="E38" s="60">
        <v>65</v>
      </c>
    </row>
    <row r="39" spans="2:5" ht="16.149999999999999" customHeight="1" x14ac:dyDescent="0.25">
      <c r="B39" t="s">
        <v>125</v>
      </c>
      <c r="C39" t="s">
        <v>137</v>
      </c>
      <c r="D39" t="s">
        <v>141</v>
      </c>
      <c r="E39" s="60">
        <v>25.67</v>
      </c>
    </row>
    <row r="40" spans="2:5" ht="16.149999999999999" customHeight="1" x14ac:dyDescent="0.25">
      <c r="B40" t="s">
        <v>125</v>
      </c>
      <c r="C40" t="s">
        <v>137</v>
      </c>
      <c r="D40" t="s">
        <v>144</v>
      </c>
      <c r="E40" s="60">
        <v>67</v>
      </c>
    </row>
    <row r="41" spans="2:5" ht="16.149999999999999" customHeight="1" x14ac:dyDescent="0.25">
      <c r="B41" t="s">
        <v>125</v>
      </c>
      <c r="C41" t="s">
        <v>137</v>
      </c>
      <c r="D41" t="s">
        <v>145</v>
      </c>
      <c r="E41" s="60">
        <v>11.34</v>
      </c>
    </row>
    <row r="42" spans="2:5" ht="16.149999999999999" customHeight="1" x14ac:dyDescent="0.25">
      <c r="B42" t="s">
        <v>125</v>
      </c>
      <c r="C42" t="s">
        <v>137</v>
      </c>
      <c r="D42" t="s">
        <v>146</v>
      </c>
      <c r="E42" s="60">
        <v>12</v>
      </c>
    </row>
    <row r="43" spans="2:5" ht="16.149999999999999" customHeight="1" x14ac:dyDescent="0.25">
      <c r="B43" t="s">
        <v>125</v>
      </c>
      <c r="C43" t="s">
        <v>137</v>
      </c>
      <c r="D43" t="s">
        <v>152</v>
      </c>
      <c r="E43" s="60">
        <v>55</v>
      </c>
    </row>
    <row r="44" spans="2:5" ht="16.149999999999999" customHeight="1" x14ac:dyDescent="0.25">
      <c r="B44" t="s">
        <v>125</v>
      </c>
      <c r="C44" t="s">
        <v>137</v>
      </c>
      <c r="D44" t="s">
        <v>153</v>
      </c>
      <c r="E44" s="60">
        <v>34</v>
      </c>
    </row>
    <row r="45" spans="2:5" ht="16.149999999999999" customHeight="1" x14ac:dyDescent="0.25">
      <c r="B45" t="s">
        <v>125</v>
      </c>
      <c r="C45" t="s">
        <v>137</v>
      </c>
      <c r="D45" t="s">
        <v>154</v>
      </c>
      <c r="E45" s="60">
        <v>25</v>
      </c>
    </row>
    <row r="46" spans="2:5" ht="16.149999999999999" customHeight="1" x14ac:dyDescent="0.25">
      <c r="E46" s="60"/>
    </row>
    <row r="47" spans="2:5" ht="16.149999999999999" customHeight="1" x14ac:dyDescent="0.25">
      <c r="E47" s="60"/>
    </row>
    <row r="48" spans="2:5" ht="16.149999999999999" customHeight="1" x14ac:dyDescent="0.25">
      <c r="E48" s="60"/>
    </row>
    <row r="49" spans="4:5" ht="16.149999999999999" customHeight="1" x14ac:dyDescent="0.25">
      <c r="E49" s="60"/>
    </row>
    <row r="50" spans="4:5" ht="16.149999999999999" customHeight="1" x14ac:dyDescent="0.25">
      <c r="E50" s="60"/>
    </row>
    <row r="51" spans="4:5" ht="16.149999999999999" customHeight="1" x14ac:dyDescent="0.25">
      <c r="D51" t="s">
        <v>129</v>
      </c>
      <c r="E51" s="60">
        <f>SUBTOTAL(109,Table1[Payment])</f>
        <v>2024.6499999999999</v>
      </c>
    </row>
  </sheetData>
  <hyperlinks>
    <hyperlink ref="L2" location="MAIN!A1" display="MAIN"/>
  </hyperlinks>
  <pageMargins left="0.56000000000000005" right="0.37" top="0.56999999999999995" bottom="0.75" header="0.3" footer="0.3"/>
  <pageSetup scale="77"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workbookViewId="0">
      <selection activeCell="E2" sqref="E2"/>
    </sheetView>
  </sheetViews>
  <sheetFormatPr defaultRowHeight="18.600000000000001" customHeight="1" x14ac:dyDescent="0.25"/>
  <cols>
    <col min="1" max="1" width="5" customWidth="1"/>
    <col min="2" max="2" width="5.28515625" customWidth="1"/>
    <col min="3" max="3" width="10.85546875" customWidth="1"/>
    <col min="4" max="4" width="64.7109375" customWidth="1"/>
    <col min="5" max="5" width="12" customWidth="1"/>
  </cols>
  <sheetData>
    <row r="1" spans="1:5" ht="18.600000000000001" customHeight="1" thickBot="1" x14ac:dyDescent="0.3">
      <c r="A1" s="61"/>
      <c r="E1" s="72" t="s">
        <v>116</v>
      </c>
    </row>
    <row r="2" spans="1:5" ht="18.600000000000001" customHeight="1" thickBot="1" x14ac:dyDescent="0.3">
      <c r="E2" s="1" t="s">
        <v>1</v>
      </c>
    </row>
    <row r="3" spans="1:5" ht="18.600000000000001" customHeight="1" thickTop="1" x14ac:dyDescent="0.25"/>
    <row r="4" spans="1:5" ht="18.600000000000001" customHeight="1" x14ac:dyDescent="0.25">
      <c r="B4" s="164" t="s">
        <v>67</v>
      </c>
      <c r="C4" s="165"/>
      <c r="D4" s="165"/>
      <c r="E4" s="166"/>
    </row>
    <row r="5" spans="1:5" ht="18.600000000000001" customHeight="1" x14ac:dyDescent="0.35">
      <c r="B5" s="5"/>
      <c r="C5" s="24" t="s">
        <v>114</v>
      </c>
      <c r="D5" s="16"/>
      <c r="E5" s="7"/>
    </row>
    <row r="6" spans="1:5" ht="18.600000000000001" customHeight="1" x14ac:dyDescent="0.25">
      <c r="B6" s="5"/>
      <c r="C6" s="74" t="s">
        <v>183</v>
      </c>
      <c r="D6" s="16"/>
      <c r="E6" s="7"/>
    </row>
    <row r="7" spans="1:5" ht="18.600000000000001" customHeight="1" x14ac:dyDescent="0.35">
      <c r="B7" s="9"/>
      <c r="C7" s="46"/>
      <c r="D7" s="13"/>
      <c r="E7" s="14"/>
    </row>
    <row r="8" spans="1:5" ht="18.600000000000001" customHeight="1" x14ac:dyDescent="0.25">
      <c r="B8" s="48" t="s">
        <v>196</v>
      </c>
      <c r="C8" s="16"/>
      <c r="D8" s="16"/>
      <c r="E8" s="7"/>
    </row>
    <row r="9" spans="1:5" ht="18.600000000000001" customHeight="1" x14ac:dyDescent="0.25">
      <c r="B9" s="5"/>
      <c r="C9" s="80">
        <v>5</v>
      </c>
      <c r="E9" s="7"/>
    </row>
    <row r="10" spans="1:5" ht="18.600000000000001" customHeight="1" x14ac:dyDescent="0.25">
      <c r="B10" s="5"/>
      <c r="C10" s="80">
        <v>5</v>
      </c>
      <c r="E10" s="7"/>
    </row>
    <row r="11" spans="1:5" ht="18.600000000000001" customHeight="1" x14ac:dyDescent="0.25">
      <c r="B11" s="5"/>
      <c r="C11" s="80">
        <v>5</v>
      </c>
      <c r="D11" s="16"/>
      <c r="E11" s="7"/>
    </row>
    <row r="12" spans="1:5" ht="18.600000000000001" customHeight="1" x14ac:dyDescent="0.25">
      <c r="B12" s="5"/>
      <c r="C12" s="25" t="b">
        <f>AND(C9=5, C10=5, C11=5)</f>
        <v>1</v>
      </c>
      <c r="D12" s="76" t="s">
        <v>159</v>
      </c>
      <c r="E12" s="7"/>
    </row>
    <row r="13" spans="1:5" ht="18.600000000000001" customHeight="1" x14ac:dyDescent="0.25">
      <c r="B13" s="9"/>
      <c r="C13" s="13"/>
      <c r="D13" s="13"/>
      <c r="E13" s="14"/>
    </row>
    <row r="14" spans="1:5" ht="18.600000000000001" customHeight="1" x14ac:dyDescent="0.25">
      <c r="B14" s="48" t="s">
        <v>197</v>
      </c>
      <c r="C14" s="16"/>
      <c r="D14" s="16"/>
      <c r="E14" s="7"/>
    </row>
    <row r="15" spans="1:5" ht="18.600000000000001" customHeight="1" x14ac:dyDescent="0.25">
      <c r="B15" s="5"/>
      <c r="C15" s="80">
        <v>3</v>
      </c>
      <c r="E15" s="7"/>
    </row>
    <row r="16" spans="1:5" ht="18.600000000000001" customHeight="1" x14ac:dyDescent="0.25">
      <c r="B16" s="5"/>
      <c r="C16" s="80">
        <v>6</v>
      </c>
      <c r="E16" s="7"/>
    </row>
    <row r="17" spans="2:7" ht="18.600000000000001" customHeight="1" x14ac:dyDescent="0.25">
      <c r="B17" s="5"/>
      <c r="C17" s="80">
        <v>6</v>
      </c>
      <c r="D17" s="16"/>
      <c r="E17" s="7"/>
    </row>
    <row r="18" spans="2:7" ht="18.600000000000001" customHeight="1" x14ac:dyDescent="0.25">
      <c r="B18" s="5"/>
      <c r="C18" s="25" t="b">
        <f>AND(C15&lt;5, C16&gt;5, C17&gt;5)</f>
        <v>1</v>
      </c>
      <c r="D18" s="76" t="s">
        <v>160</v>
      </c>
      <c r="E18" s="7"/>
    </row>
    <row r="19" spans="2:7" ht="18.600000000000001" customHeight="1" x14ac:dyDescent="0.25">
      <c r="B19" s="9"/>
      <c r="C19" s="13"/>
      <c r="D19" s="13"/>
      <c r="E19" s="14"/>
    </row>
    <row r="22" spans="2:7" ht="18.600000000000001" customHeight="1" x14ac:dyDescent="0.25">
      <c r="B22" s="164" t="s">
        <v>68</v>
      </c>
      <c r="C22" s="165"/>
      <c r="D22" s="165"/>
      <c r="E22" s="166"/>
    </row>
    <row r="23" spans="2:7" ht="18.600000000000001" customHeight="1" x14ac:dyDescent="0.35">
      <c r="B23" s="5"/>
      <c r="C23" s="24" t="s">
        <v>115</v>
      </c>
      <c r="D23" s="16"/>
      <c r="E23" s="7"/>
      <c r="G23" s="19"/>
    </row>
    <row r="24" spans="2:7" ht="18.600000000000001" customHeight="1" x14ac:dyDescent="0.25">
      <c r="B24" s="5"/>
      <c r="C24" s="74" t="s">
        <v>184</v>
      </c>
      <c r="D24" s="16"/>
      <c r="E24" s="7"/>
      <c r="G24" s="19"/>
    </row>
    <row r="25" spans="2:7" ht="18.600000000000001" customHeight="1" x14ac:dyDescent="0.25">
      <c r="B25" s="9"/>
      <c r="C25" s="13"/>
      <c r="D25" s="13"/>
      <c r="E25" s="14"/>
    </row>
    <row r="26" spans="2:7" ht="18.600000000000001" customHeight="1" x14ac:dyDescent="0.25">
      <c r="B26" s="48" t="s">
        <v>198</v>
      </c>
      <c r="C26" s="16"/>
      <c r="D26" s="16"/>
      <c r="E26" s="7"/>
    </row>
    <row r="27" spans="2:7" ht="18.600000000000001" customHeight="1" x14ac:dyDescent="0.25">
      <c r="B27" s="5"/>
      <c r="C27" s="80">
        <v>1</v>
      </c>
      <c r="E27" s="7"/>
    </row>
    <row r="28" spans="2:7" ht="18.600000000000001" customHeight="1" x14ac:dyDescent="0.25">
      <c r="B28" s="5"/>
      <c r="C28" s="80">
        <v>5</v>
      </c>
      <c r="E28" s="7"/>
    </row>
    <row r="29" spans="2:7" ht="18.600000000000001" customHeight="1" x14ac:dyDescent="0.25">
      <c r="B29" s="5"/>
      <c r="C29" s="80">
        <v>1</v>
      </c>
      <c r="D29" s="16"/>
      <c r="E29" s="7"/>
    </row>
    <row r="30" spans="2:7" ht="18.600000000000001" customHeight="1" x14ac:dyDescent="0.25">
      <c r="B30" s="5"/>
      <c r="C30" s="25" t="b">
        <f>OR(C27=5, C28=5, C29=5)</f>
        <v>1</v>
      </c>
      <c r="D30" s="76" t="s">
        <v>181</v>
      </c>
      <c r="E30" s="7"/>
    </row>
    <row r="31" spans="2:7" ht="18.600000000000001" customHeight="1" x14ac:dyDescent="0.25">
      <c r="B31" s="9"/>
      <c r="C31" s="13"/>
      <c r="D31" s="13"/>
      <c r="E31" s="14"/>
    </row>
  </sheetData>
  <sheetProtection algorithmName="SHA-512" hashValue="kMIVDv+UToo57S7MxiLBiP53Y8RME4xQu3pyKecGXHYdRxBQbqVn4qRbDjTiFJnTDyHJ9A/3FNbF8mV/RchrWw==" saltValue="u1g98KzfsMJ+7Iv0lab7qA==" spinCount="100000" sheet="1" objects="1" scenarios="1"/>
  <mergeCells count="2">
    <mergeCell ref="B4:E4"/>
    <mergeCell ref="B22:E22"/>
  </mergeCells>
  <hyperlinks>
    <hyperlink ref="E2" location="MAIN!A1" display="MAIN"/>
  </hyperlinks>
  <pageMargins left="0.54" right="0.46" top="0.52" bottom="0.75" header="0.3" footer="0.3"/>
  <pageSetup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workbookViewId="0">
      <selection activeCell="K2" sqref="K2"/>
    </sheetView>
  </sheetViews>
  <sheetFormatPr defaultRowHeight="18.600000000000001" customHeight="1" x14ac:dyDescent="0.25"/>
  <cols>
    <col min="1" max="1" width="3.140625" customWidth="1"/>
    <col min="2" max="2" width="3.28515625" customWidth="1"/>
    <col min="4" max="4" width="4.140625" customWidth="1"/>
    <col min="5" max="5" width="11.7109375" customWidth="1"/>
    <col min="6" max="6" width="14.28515625" customWidth="1"/>
    <col min="7" max="7" width="17.28515625" customWidth="1"/>
    <col min="9" max="9" width="18.42578125" customWidth="1"/>
    <col min="10" max="10" width="16.85546875" customWidth="1"/>
    <col min="11" max="11" width="11.7109375" customWidth="1"/>
  </cols>
  <sheetData>
    <row r="1" spans="1:15" ht="18.600000000000001" customHeight="1" thickBot="1" x14ac:dyDescent="0.3">
      <c r="A1" s="61"/>
      <c r="K1" s="72" t="s">
        <v>80</v>
      </c>
    </row>
    <row r="2" spans="1:15" ht="18.600000000000001" customHeight="1" thickBot="1" x14ac:dyDescent="0.3">
      <c r="K2" s="1" t="s">
        <v>1</v>
      </c>
    </row>
    <row r="3" spans="1:15" ht="18.600000000000001" customHeight="1" thickTop="1" x14ac:dyDescent="0.25"/>
    <row r="4" spans="1:15" ht="18.600000000000001" customHeight="1" x14ac:dyDescent="0.25">
      <c r="B4" s="164" t="s">
        <v>79</v>
      </c>
      <c r="C4" s="165"/>
      <c r="D4" s="165"/>
      <c r="E4" s="165"/>
      <c r="F4" s="165"/>
      <c r="G4" s="165"/>
      <c r="H4" s="165"/>
      <c r="I4" s="165"/>
      <c r="J4" s="165"/>
      <c r="K4" s="166"/>
    </row>
    <row r="5" spans="1:15" ht="18.600000000000001" customHeight="1" x14ac:dyDescent="0.35">
      <c r="B5" s="5"/>
      <c r="C5" s="24" t="s">
        <v>185</v>
      </c>
      <c r="D5" s="16"/>
      <c r="E5" s="16"/>
      <c r="F5" s="16"/>
      <c r="G5" s="16"/>
      <c r="H5" s="16"/>
      <c r="I5" s="16"/>
      <c r="J5" s="16"/>
      <c r="K5" s="7"/>
    </row>
    <row r="6" spans="1:15" ht="18.600000000000001" customHeight="1" x14ac:dyDescent="0.35">
      <c r="B6" s="5"/>
      <c r="C6" s="74" t="s">
        <v>182</v>
      </c>
      <c r="D6" s="21"/>
      <c r="E6" s="16"/>
      <c r="F6" s="16"/>
      <c r="G6" s="16"/>
      <c r="H6" s="16"/>
      <c r="I6" s="16"/>
      <c r="J6" s="16"/>
      <c r="K6" s="7"/>
      <c r="N6" s="16"/>
    </row>
    <row r="7" spans="1:15" ht="18.600000000000001" customHeight="1" x14ac:dyDescent="0.35">
      <c r="B7" s="9"/>
      <c r="C7" s="46"/>
      <c r="D7" s="46"/>
      <c r="E7" s="13"/>
      <c r="F7" s="13"/>
      <c r="G7" s="13"/>
      <c r="H7" s="13"/>
      <c r="I7" s="13"/>
      <c r="J7" s="13"/>
      <c r="K7" s="14"/>
      <c r="N7" s="16"/>
      <c r="O7" s="16"/>
    </row>
    <row r="8" spans="1:15" ht="18.600000000000001" customHeight="1" x14ac:dyDescent="0.25">
      <c r="B8" s="49" t="s">
        <v>199</v>
      </c>
      <c r="C8" s="16"/>
      <c r="D8" s="47"/>
      <c r="E8" s="45"/>
      <c r="F8" s="15"/>
      <c r="G8" s="15"/>
      <c r="H8" s="15"/>
      <c r="I8" s="15"/>
      <c r="J8" s="15"/>
      <c r="K8" s="4"/>
    </row>
    <row r="9" spans="1:15" ht="18.600000000000001" customHeight="1" x14ac:dyDescent="0.25">
      <c r="B9" s="5"/>
      <c r="C9" s="80">
        <v>5</v>
      </c>
      <c r="D9" s="16"/>
      <c r="F9" s="16"/>
      <c r="G9" s="16"/>
      <c r="H9" s="16"/>
      <c r="I9" s="16"/>
      <c r="J9" s="16"/>
      <c r="K9" s="7"/>
    </row>
    <row r="10" spans="1:15" ht="18.600000000000001" customHeight="1" x14ac:dyDescent="0.25">
      <c r="B10" s="5"/>
      <c r="C10" s="25" t="str">
        <f>IF(C9=5, "Good", "Bad")</f>
        <v>Good</v>
      </c>
      <c r="D10" s="16"/>
      <c r="E10" s="45" t="s">
        <v>161</v>
      </c>
      <c r="F10" s="16"/>
      <c r="G10" s="16"/>
      <c r="H10" s="16"/>
      <c r="I10" s="16"/>
      <c r="J10" s="16"/>
      <c r="K10" s="7"/>
    </row>
    <row r="11" spans="1:15" ht="18.600000000000001" customHeight="1" x14ac:dyDescent="0.25">
      <c r="B11" s="9"/>
      <c r="C11" s="13"/>
      <c r="D11" s="13"/>
      <c r="E11" s="13"/>
      <c r="F11" s="13"/>
      <c r="G11" s="13"/>
      <c r="H11" s="13"/>
      <c r="I11" s="13"/>
      <c r="J11" s="13"/>
      <c r="K11" s="14"/>
    </row>
    <row r="12" spans="1:15" ht="18.600000000000001" customHeight="1" x14ac:dyDescent="0.25">
      <c r="B12" s="49" t="s">
        <v>200</v>
      </c>
      <c r="C12" s="16"/>
      <c r="D12" s="16"/>
      <c r="E12" s="45"/>
      <c r="F12" s="16"/>
      <c r="G12" s="16"/>
      <c r="H12" s="16"/>
      <c r="I12" s="16"/>
      <c r="J12" s="16"/>
      <c r="K12" s="7"/>
    </row>
    <row r="13" spans="1:15" ht="18.600000000000001" customHeight="1" x14ac:dyDescent="0.25">
      <c r="B13" s="5"/>
      <c r="C13" s="80">
        <v>5</v>
      </c>
      <c r="D13" s="16"/>
      <c r="F13" s="16"/>
      <c r="G13" s="16"/>
      <c r="H13" s="16"/>
      <c r="I13" s="16"/>
      <c r="J13" s="16"/>
      <c r="K13" s="7"/>
    </row>
    <row r="14" spans="1:15" ht="18.600000000000001" customHeight="1" x14ac:dyDescent="0.25">
      <c r="B14" s="5"/>
      <c r="C14" s="25">
        <f>IF(C13&gt;5, C13+1, C13-1)</f>
        <v>4</v>
      </c>
      <c r="D14" s="16"/>
      <c r="E14" s="45" t="s">
        <v>187</v>
      </c>
      <c r="F14" s="16"/>
      <c r="G14" s="16"/>
      <c r="H14" s="16"/>
      <c r="I14" s="16"/>
      <c r="J14" s="16"/>
      <c r="K14" s="7"/>
    </row>
    <row r="15" spans="1:15" ht="18.600000000000001" customHeight="1" x14ac:dyDescent="0.25">
      <c r="B15" s="9"/>
      <c r="C15" s="13"/>
      <c r="D15" s="13"/>
      <c r="E15" s="13"/>
      <c r="F15" s="13"/>
      <c r="G15" s="13"/>
      <c r="H15" s="13"/>
      <c r="I15" s="13"/>
      <c r="J15" s="13"/>
      <c r="K15" s="14"/>
    </row>
    <row r="18" spans="2:13" ht="18.600000000000001" customHeight="1" x14ac:dyDescent="0.25">
      <c r="B18" s="164" t="s">
        <v>81</v>
      </c>
      <c r="C18" s="165"/>
      <c r="D18" s="165"/>
      <c r="E18" s="165"/>
      <c r="F18" s="165"/>
      <c r="G18" s="165"/>
      <c r="H18" s="165"/>
      <c r="I18" s="165"/>
      <c r="J18" s="165"/>
      <c r="K18" s="166"/>
    </row>
    <row r="19" spans="2:13" ht="18.600000000000001" customHeight="1" x14ac:dyDescent="0.35">
      <c r="B19" s="5"/>
      <c r="C19" s="24" t="s">
        <v>188</v>
      </c>
      <c r="D19" s="16"/>
      <c r="E19" s="16"/>
      <c r="F19" s="16"/>
      <c r="G19" s="16"/>
      <c r="H19" s="16"/>
      <c r="I19" s="16"/>
      <c r="J19" s="16"/>
      <c r="K19" s="7"/>
    </row>
    <row r="20" spans="2:13" ht="18.600000000000001" customHeight="1" x14ac:dyDescent="0.35">
      <c r="B20" s="5"/>
      <c r="C20" s="74" t="s">
        <v>186</v>
      </c>
      <c r="D20" s="21"/>
      <c r="E20" s="16"/>
      <c r="F20" s="16"/>
      <c r="G20" s="16"/>
      <c r="H20" s="16"/>
      <c r="I20" s="16"/>
      <c r="J20" s="16"/>
      <c r="K20" s="7"/>
      <c r="M20" s="19"/>
    </row>
    <row r="21" spans="2:13" ht="18.600000000000001" customHeight="1" x14ac:dyDescent="0.25">
      <c r="B21" s="9"/>
      <c r="C21" s="13"/>
      <c r="D21" s="13"/>
      <c r="E21" s="13"/>
      <c r="F21" s="13"/>
      <c r="G21" s="13"/>
      <c r="H21" s="13"/>
      <c r="I21" s="13"/>
      <c r="J21" s="13"/>
      <c r="K21" s="14"/>
    </row>
    <row r="22" spans="2:13" ht="18.600000000000001" customHeight="1" x14ac:dyDescent="0.25">
      <c r="B22" s="49" t="s">
        <v>201</v>
      </c>
      <c r="C22" s="16"/>
      <c r="D22" s="16"/>
      <c r="E22" s="45"/>
      <c r="F22" s="16"/>
      <c r="G22" s="16"/>
      <c r="H22" s="16"/>
      <c r="I22" s="16"/>
      <c r="J22" s="16"/>
      <c r="K22" s="7"/>
    </row>
    <row r="23" spans="2:13" ht="18.600000000000001" customHeight="1" x14ac:dyDescent="0.25">
      <c r="B23" s="48"/>
      <c r="C23" s="16"/>
      <c r="D23" s="83" t="s">
        <v>189</v>
      </c>
      <c r="F23" s="16"/>
      <c r="G23" s="16"/>
      <c r="H23" s="16"/>
      <c r="I23" s="16"/>
      <c r="J23" s="16"/>
      <c r="K23" s="7"/>
    </row>
    <row r="24" spans="2:13" ht="18.600000000000001" customHeight="1" x14ac:dyDescent="0.25">
      <c r="B24" s="5"/>
      <c r="C24" s="80">
        <v>1</v>
      </c>
      <c r="D24" s="16"/>
      <c r="F24" s="16"/>
      <c r="G24" s="16"/>
      <c r="H24" s="16"/>
      <c r="I24" s="16"/>
      <c r="J24" s="16"/>
      <c r="K24" s="7"/>
    </row>
    <row r="25" spans="2:13" ht="18.600000000000001" customHeight="1" x14ac:dyDescent="0.25">
      <c r="B25" s="5"/>
      <c r="C25" s="80">
        <v>2</v>
      </c>
      <c r="D25" s="16"/>
      <c r="F25" s="16"/>
      <c r="G25" s="16"/>
      <c r="H25" s="16"/>
      <c r="I25" s="16"/>
      <c r="J25" s="16"/>
      <c r="K25" s="7"/>
    </row>
    <row r="26" spans="2:13" ht="18.600000000000001" customHeight="1" x14ac:dyDescent="0.25">
      <c r="B26" s="5"/>
      <c r="C26" s="25" t="str">
        <f>IF(C24=1, "Good", IF(C25=2, "Better", "Best"))</f>
        <v>Good</v>
      </c>
      <c r="D26" s="16"/>
      <c r="E26" s="45" t="s">
        <v>202</v>
      </c>
      <c r="F26" s="16"/>
      <c r="G26" s="16"/>
      <c r="H26" s="16"/>
      <c r="I26" s="16"/>
      <c r="J26" s="16"/>
      <c r="K26" s="7"/>
    </row>
    <row r="27" spans="2:13" ht="18.600000000000001" customHeight="1" x14ac:dyDescent="0.25">
      <c r="B27" s="9"/>
      <c r="C27" s="13"/>
      <c r="D27" s="13"/>
      <c r="E27" s="13"/>
      <c r="F27" s="13"/>
      <c r="G27" s="13"/>
      <c r="H27" s="13"/>
      <c r="I27" s="13"/>
      <c r="J27" s="13"/>
      <c r="K27" s="14"/>
    </row>
  </sheetData>
  <sheetProtection algorithmName="SHA-512" hashValue="Q555zysuh16IIhF36GYumjH65kcopjluQ7vSmVvBtyJ79jwq4Rwg7xJsD9US8H2vN9Y3RjusFikNZjGGE8Z9Ww==" saltValue="Y/3VIZX8Qo7V8MO1YHgp1A==" spinCount="100000" sheet="1" objects="1" scenarios="1"/>
  <mergeCells count="2">
    <mergeCell ref="B4:K4"/>
    <mergeCell ref="B18:K18"/>
  </mergeCells>
  <hyperlinks>
    <hyperlink ref="K2" location="MAIN!A1" display="MAIN"/>
  </hyperlinks>
  <pageMargins left="0.7" right="0.36" top="0.54" bottom="0.75" header="0.3" footer="0.3"/>
  <pageSetup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workbookViewId="0">
      <selection activeCell="F2" sqref="F2"/>
    </sheetView>
  </sheetViews>
  <sheetFormatPr defaultRowHeight="18" customHeight="1" x14ac:dyDescent="0.25"/>
  <cols>
    <col min="1" max="2" width="4.28515625" customWidth="1"/>
    <col min="3" max="3" width="13.5703125" customWidth="1"/>
    <col min="4" max="4" width="13.140625" customWidth="1"/>
    <col min="5" max="5" width="59.28515625" customWidth="1"/>
    <col min="6" max="6" width="12" customWidth="1"/>
  </cols>
  <sheetData>
    <row r="1" spans="1:9" ht="18" customHeight="1" thickBot="1" x14ac:dyDescent="0.3">
      <c r="A1" s="61"/>
      <c r="F1" s="72" t="s">
        <v>82</v>
      </c>
    </row>
    <row r="2" spans="1:9" ht="18" customHeight="1" thickBot="1" x14ac:dyDescent="0.3">
      <c r="F2" s="1" t="s">
        <v>1</v>
      </c>
    </row>
    <row r="3" spans="1:9" ht="18" customHeight="1" thickTop="1" x14ac:dyDescent="0.25"/>
    <row r="4" spans="1:9" ht="18" customHeight="1" x14ac:dyDescent="0.25">
      <c r="B4" s="164" t="s">
        <v>84</v>
      </c>
      <c r="C4" s="165"/>
      <c r="D4" s="165"/>
      <c r="E4" s="165"/>
      <c r="F4" s="166"/>
    </row>
    <row r="5" spans="1:9" ht="18" customHeight="1" x14ac:dyDescent="0.35">
      <c r="B5" s="5"/>
      <c r="C5" s="24" t="s">
        <v>83</v>
      </c>
      <c r="D5" s="16"/>
      <c r="E5" s="16"/>
      <c r="F5" s="7"/>
    </row>
    <row r="6" spans="1:9" ht="18" customHeight="1" x14ac:dyDescent="0.35">
      <c r="B6" s="5"/>
      <c r="C6" s="24" t="s">
        <v>85</v>
      </c>
      <c r="D6" s="21"/>
      <c r="E6" s="16"/>
      <c r="F6" s="7"/>
    </row>
    <row r="7" spans="1:9" ht="18" customHeight="1" x14ac:dyDescent="0.35">
      <c r="B7" s="5"/>
      <c r="C7" s="74" t="s">
        <v>190</v>
      </c>
      <c r="D7" s="21"/>
      <c r="E7" s="16"/>
      <c r="F7" s="7"/>
      <c r="I7" s="74"/>
    </row>
    <row r="8" spans="1:9" ht="18" customHeight="1" x14ac:dyDescent="0.35">
      <c r="B8" s="9"/>
      <c r="C8" s="46"/>
      <c r="D8" s="46"/>
      <c r="E8" s="13"/>
      <c r="F8" s="14"/>
    </row>
    <row r="9" spans="1:9" ht="18" customHeight="1" x14ac:dyDescent="0.25">
      <c r="B9" s="48" t="s">
        <v>203</v>
      </c>
      <c r="C9" s="16"/>
      <c r="E9" s="16"/>
      <c r="F9" s="7"/>
    </row>
    <row r="10" spans="1:9" ht="18" customHeight="1" x14ac:dyDescent="0.25">
      <c r="B10" s="5"/>
      <c r="C10" s="80">
        <v>5</v>
      </c>
      <c r="D10" s="76"/>
      <c r="F10" s="7"/>
    </row>
    <row r="11" spans="1:9" ht="18" customHeight="1" x14ac:dyDescent="0.25">
      <c r="B11" s="5"/>
      <c r="C11" s="80">
        <v>5</v>
      </c>
      <c r="D11" s="16"/>
      <c r="F11" s="7"/>
    </row>
    <row r="12" spans="1:9" ht="18" customHeight="1" x14ac:dyDescent="0.25">
      <c r="B12" s="5"/>
      <c r="C12" s="80">
        <v>5</v>
      </c>
      <c r="D12" s="16"/>
      <c r="E12" s="16"/>
      <c r="F12" s="7"/>
    </row>
    <row r="13" spans="1:9" ht="18" customHeight="1" x14ac:dyDescent="0.25">
      <c r="B13" s="5"/>
      <c r="C13" s="25">
        <f>SUM(C10:C12)</f>
        <v>15</v>
      </c>
      <c r="D13" s="76" t="s">
        <v>162</v>
      </c>
      <c r="F13" s="7"/>
    </row>
    <row r="14" spans="1:9" ht="18" customHeight="1" x14ac:dyDescent="0.25">
      <c r="B14" s="9"/>
      <c r="C14" s="13"/>
      <c r="D14" s="13"/>
      <c r="E14" s="13"/>
      <c r="F14" s="14"/>
      <c r="I14" s="2"/>
    </row>
    <row r="15" spans="1:9" ht="18" customHeight="1" x14ac:dyDescent="0.25">
      <c r="B15" s="49" t="s">
        <v>204</v>
      </c>
      <c r="C15" s="15"/>
      <c r="E15" s="15"/>
      <c r="F15" s="4"/>
      <c r="I15" s="2"/>
    </row>
    <row r="16" spans="1:9" ht="18" customHeight="1" x14ac:dyDescent="0.25">
      <c r="B16" s="5"/>
      <c r="C16" s="80">
        <v>3</v>
      </c>
      <c r="D16" s="76"/>
      <c r="F16" s="7"/>
      <c r="I16" s="2"/>
    </row>
    <row r="17" spans="2:9" ht="18" customHeight="1" x14ac:dyDescent="0.25">
      <c r="B17" s="5"/>
      <c r="C17" s="80">
        <v>6</v>
      </c>
      <c r="D17" s="16"/>
      <c r="F17" s="7"/>
      <c r="I17" s="2"/>
    </row>
    <row r="18" spans="2:9" ht="18" customHeight="1" x14ac:dyDescent="0.25">
      <c r="B18" s="5"/>
      <c r="C18" s="78"/>
      <c r="D18" s="80">
        <v>6</v>
      </c>
      <c r="E18" s="16"/>
      <c r="F18" s="7"/>
      <c r="I18" s="2"/>
    </row>
    <row r="19" spans="2:9" ht="18" customHeight="1" x14ac:dyDescent="0.25">
      <c r="B19" s="5"/>
      <c r="C19" s="80">
        <v>6</v>
      </c>
      <c r="D19" s="16"/>
      <c r="E19" s="16"/>
      <c r="F19" s="7"/>
      <c r="I19" s="2"/>
    </row>
    <row r="20" spans="2:9" ht="18" customHeight="1" x14ac:dyDescent="0.25">
      <c r="B20" s="5"/>
      <c r="C20" s="25">
        <f>SUM(C16:C17,D18,C19)</f>
        <v>21</v>
      </c>
      <c r="D20" s="76" t="s">
        <v>191</v>
      </c>
      <c r="E20" s="16"/>
      <c r="F20" s="7"/>
      <c r="I20" s="2"/>
    </row>
    <row r="21" spans="2:9" ht="18" customHeight="1" x14ac:dyDescent="0.25">
      <c r="B21" s="9"/>
      <c r="C21" s="13"/>
      <c r="D21" s="13"/>
      <c r="E21" s="13"/>
      <c r="F21" s="14"/>
    </row>
    <row r="24" spans="2:9" ht="18" customHeight="1" x14ac:dyDescent="0.25">
      <c r="B24" s="164" t="s">
        <v>86</v>
      </c>
      <c r="C24" s="165"/>
      <c r="D24" s="165"/>
      <c r="E24" s="165"/>
      <c r="F24" s="166"/>
    </row>
    <row r="25" spans="2:9" ht="18" customHeight="1" x14ac:dyDescent="0.35">
      <c r="B25" s="5"/>
      <c r="C25" s="24" t="s">
        <v>117</v>
      </c>
      <c r="D25" s="16"/>
      <c r="E25" s="16"/>
      <c r="F25" s="7"/>
    </row>
    <row r="26" spans="2:9" ht="18" customHeight="1" x14ac:dyDescent="0.35">
      <c r="B26" s="5"/>
      <c r="C26" s="74" t="s">
        <v>192</v>
      </c>
      <c r="D26" s="21"/>
      <c r="E26" s="16"/>
      <c r="F26" s="7"/>
    </row>
    <row r="27" spans="2:9" ht="18" customHeight="1" x14ac:dyDescent="0.35">
      <c r="B27" s="9"/>
      <c r="C27" s="46"/>
      <c r="D27" s="46"/>
      <c r="E27" s="13"/>
      <c r="F27" s="14"/>
    </row>
    <row r="28" spans="2:9" ht="18" customHeight="1" x14ac:dyDescent="0.25">
      <c r="B28" s="48" t="s">
        <v>205</v>
      </c>
      <c r="C28" s="16"/>
      <c r="D28" s="22"/>
      <c r="E28" s="16"/>
      <c r="F28" s="7"/>
    </row>
    <row r="29" spans="2:9" ht="18" customHeight="1" x14ac:dyDescent="0.35">
      <c r="B29" s="5"/>
      <c r="C29" s="21"/>
      <c r="D29" s="16"/>
      <c r="E29" s="16"/>
      <c r="F29" s="7"/>
    </row>
    <row r="30" spans="2:9" ht="18" customHeight="1" x14ac:dyDescent="0.25">
      <c r="B30" s="5"/>
      <c r="C30" s="77">
        <v>5</v>
      </c>
      <c r="D30" s="16"/>
      <c r="F30" s="7"/>
    </row>
    <row r="31" spans="2:9" ht="18" customHeight="1" x14ac:dyDescent="0.25">
      <c r="B31" s="5"/>
      <c r="C31" s="77">
        <v>9</v>
      </c>
      <c r="D31" s="16"/>
      <c r="F31" s="7"/>
    </row>
    <row r="32" spans="2:9" ht="18" customHeight="1" x14ac:dyDescent="0.25">
      <c r="B32" s="5"/>
      <c r="C32" s="77">
        <v>5</v>
      </c>
      <c r="D32" s="16"/>
      <c r="E32" s="16"/>
      <c r="F32" s="7"/>
    </row>
    <row r="33" spans="2:10" ht="18" customHeight="1" x14ac:dyDescent="0.25">
      <c r="B33" s="5"/>
      <c r="C33" s="26">
        <f>SUMIF(C30:C32, "&gt;0")</f>
        <v>19</v>
      </c>
      <c r="D33" s="76" t="s">
        <v>193</v>
      </c>
      <c r="E33" s="16"/>
      <c r="F33" s="7"/>
    </row>
    <row r="34" spans="2:10" ht="18" customHeight="1" x14ac:dyDescent="0.25">
      <c r="B34" s="9"/>
      <c r="C34" s="13"/>
      <c r="D34" s="13"/>
      <c r="E34" s="13"/>
      <c r="F34" s="14"/>
    </row>
    <row r="35" spans="2:10" ht="18" customHeight="1" x14ac:dyDescent="0.25">
      <c r="B35" s="49" t="s">
        <v>206</v>
      </c>
      <c r="C35" s="15"/>
      <c r="D35" s="15"/>
      <c r="E35" s="15"/>
      <c r="F35" s="4"/>
      <c r="J35" s="16"/>
    </row>
    <row r="36" spans="2:10" ht="18" customHeight="1" x14ac:dyDescent="0.25">
      <c r="B36" s="48"/>
      <c r="C36" s="16"/>
      <c r="D36" s="16"/>
      <c r="E36" s="16"/>
      <c r="F36" s="7"/>
      <c r="J36" s="16"/>
    </row>
    <row r="37" spans="2:10" ht="18" customHeight="1" thickBot="1" x14ac:dyDescent="0.3">
      <c r="B37" s="5"/>
      <c r="C37" s="75" t="s">
        <v>118</v>
      </c>
      <c r="D37" s="28" t="s">
        <v>119</v>
      </c>
      <c r="E37" s="16"/>
      <c r="F37" s="7"/>
      <c r="J37" s="16"/>
    </row>
    <row r="38" spans="2:10" ht="18" customHeight="1" thickTop="1" x14ac:dyDescent="0.25">
      <c r="B38" s="5"/>
      <c r="C38" s="81">
        <v>2</v>
      </c>
      <c r="D38" s="81" t="s">
        <v>18</v>
      </c>
      <c r="E38" s="16"/>
      <c r="F38" s="7"/>
    </row>
    <row r="39" spans="2:10" ht="18" customHeight="1" x14ac:dyDescent="0.25">
      <c r="B39" s="5"/>
      <c r="C39" s="82">
        <v>5</v>
      </c>
      <c r="D39" s="82" t="s">
        <v>19</v>
      </c>
      <c r="E39" s="16"/>
      <c r="F39" s="7"/>
    </row>
    <row r="40" spans="2:10" ht="18" customHeight="1" x14ac:dyDescent="0.25">
      <c r="B40" s="5"/>
      <c r="C40" s="82">
        <v>4</v>
      </c>
      <c r="D40" s="82" t="s">
        <v>19</v>
      </c>
      <c r="E40" s="16"/>
      <c r="F40" s="7"/>
    </row>
    <row r="41" spans="2:10" ht="18" customHeight="1" x14ac:dyDescent="0.25">
      <c r="B41" s="5"/>
      <c r="C41" s="82">
        <v>6</v>
      </c>
      <c r="D41" s="82" t="s">
        <v>18</v>
      </c>
      <c r="E41" s="16"/>
      <c r="F41" s="7"/>
    </row>
    <row r="42" spans="2:10" ht="18" customHeight="1" x14ac:dyDescent="0.25">
      <c r="B42" s="5"/>
      <c r="C42" s="82">
        <v>2</v>
      </c>
      <c r="D42" s="82" t="s">
        <v>18</v>
      </c>
      <c r="E42" s="16"/>
      <c r="F42" s="7"/>
    </row>
    <row r="43" spans="2:10" ht="18" customHeight="1" x14ac:dyDescent="0.25">
      <c r="B43" s="5"/>
      <c r="C43" s="82">
        <v>5</v>
      </c>
      <c r="D43" s="82" t="s">
        <v>19</v>
      </c>
      <c r="E43" s="16"/>
      <c r="F43" s="7"/>
    </row>
    <row r="44" spans="2:10" ht="18" customHeight="1" x14ac:dyDescent="0.25">
      <c r="B44" s="5"/>
      <c r="C44" s="16"/>
      <c r="D44" s="16"/>
      <c r="E44" s="16"/>
      <c r="F44" s="7"/>
    </row>
    <row r="45" spans="2:10" ht="18" customHeight="1" x14ac:dyDescent="0.25">
      <c r="B45" s="5"/>
      <c r="C45" s="62" t="s">
        <v>167</v>
      </c>
      <c r="D45" s="26">
        <f>SUMIF(D38:D43,"Oranges",C38:C43)</f>
        <v>10</v>
      </c>
      <c r="E45" s="76" t="s">
        <v>194</v>
      </c>
      <c r="F45" s="7"/>
    </row>
    <row r="46" spans="2:10" ht="18" customHeight="1" x14ac:dyDescent="0.25">
      <c r="B46" s="5"/>
      <c r="C46" s="62" t="s">
        <v>166</v>
      </c>
      <c r="D46" s="26">
        <f>SUMIF(D38:D43,"Apples",C38:C43)</f>
        <v>14</v>
      </c>
      <c r="E46" s="76" t="s">
        <v>195</v>
      </c>
      <c r="F46" s="7"/>
    </row>
    <row r="47" spans="2:10" ht="18" customHeight="1" x14ac:dyDescent="0.25">
      <c r="B47" s="9"/>
      <c r="C47" s="13"/>
      <c r="D47" s="13"/>
      <c r="E47" s="13"/>
      <c r="F47" s="14"/>
    </row>
  </sheetData>
  <sheetProtection algorithmName="SHA-512" hashValue="5fqSXFcjuS67qBedmD8wP6ctYDuZSHr6A7dhQ9/v565kIaRGxjWChuM6+GWnT6hXPabFbaon2peetinpIIN78w==" saltValue="y7PHBHtFt/4E1S6DAk8eoQ==" spinCount="100000" sheet="1" objects="1" scenarios="1"/>
  <mergeCells count="2">
    <mergeCell ref="B4:F4"/>
    <mergeCell ref="B24:F24"/>
  </mergeCells>
  <hyperlinks>
    <hyperlink ref="F2" location="MAIN!A1" display="MAIN"/>
  </hyperlinks>
  <pageMargins left="0.53" right="0.35" top="0.47" bottom="0.75" header="0.3" footer="0.3"/>
  <pageSetup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F2" sqref="F2"/>
    </sheetView>
  </sheetViews>
  <sheetFormatPr defaultRowHeight="18" customHeight="1" x14ac:dyDescent="0.25"/>
  <cols>
    <col min="1" max="2" width="4.28515625" customWidth="1"/>
    <col min="3" max="3" width="13.5703125" customWidth="1"/>
    <col min="4" max="4" width="13.140625" customWidth="1"/>
    <col min="5" max="5" width="59.28515625" customWidth="1"/>
    <col min="6" max="6" width="12" customWidth="1"/>
  </cols>
  <sheetData>
    <row r="1" spans="1:9" ht="18" customHeight="1" thickBot="1" x14ac:dyDescent="0.3">
      <c r="A1" s="61"/>
      <c r="F1" s="72" t="s">
        <v>303</v>
      </c>
    </row>
    <row r="2" spans="1:9" ht="18" customHeight="1" thickBot="1" x14ac:dyDescent="0.3">
      <c r="F2" s="1" t="s">
        <v>1</v>
      </c>
    </row>
    <row r="3" spans="1:9" ht="18" customHeight="1" thickTop="1" x14ac:dyDescent="0.25"/>
    <row r="4" spans="1:9" ht="18" customHeight="1" x14ac:dyDescent="0.25">
      <c r="B4" s="164" t="s">
        <v>300</v>
      </c>
      <c r="C4" s="165"/>
      <c r="D4" s="165"/>
      <c r="E4" s="165"/>
      <c r="F4" s="166"/>
    </row>
    <row r="5" spans="1:9" ht="18" customHeight="1" x14ac:dyDescent="0.35">
      <c r="B5" s="5"/>
      <c r="C5" s="24" t="s">
        <v>299</v>
      </c>
      <c r="D5" s="16"/>
      <c r="E5" s="16"/>
      <c r="F5" s="7"/>
    </row>
    <row r="6" spans="1:9" ht="18" customHeight="1" x14ac:dyDescent="0.35">
      <c r="B6" s="5"/>
      <c r="C6" s="24"/>
      <c r="D6" s="21"/>
      <c r="E6" s="16"/>
      <c r="F6" s="7"/>
    </row>
    <row r="7" spans="1:9" ht="18" customHeight="1" x14ac:dyDescent="0.35">
      <c r="B7" s="5"/>
      <c r="C7" s="74" t="s">
        <v>301</v>
      </c>
      <c r="D7" s="21"/>
      <c r="E7" s="16"/>
      <c r="F7" s="7"/>
      <c r="I7" s="74"/>
    </row>
    <row r="8" spans="1:9" ht="18" customHeight="1" x14ac:dyDescent="0.35">
      <c r="B8" s="9"/>
      <c r="C8" s="46"/>
      <c r="D8" s="46"/>
      <c r="E8" s="13"/>
      <c r="F8" s="14"/>
    </row>
    <row r="9" spans="1:9" ht="18" customHeight="1" x14ac:dyDescent="0.25">
      <c r="B9" s="48" t="s">
        <v>203</v>
      </c>
      <c r="C9" s="16"/>
      <c r="E9" s="16"/>
      <c r="F9" s="7"/>
    </row>
    <row r="10" spans="1:9" ht="18" customHeight="1" x14ac:dyDescent="0.25">
      <c r="B10" s="5"/>
      <c r="C10" s="121" t="e">
        <f>150/0</f>
        <v>#DIV/0!</v>
      </c>
      <c r="D10" s="16"/>
      <c r="E10" s="16"/>
      <c r="F10" s="7"/>
    </row>
    <row r="11" spans="1:9" ht="18" customHeight="1" x14ac:dyDescent="0.25">
      <c r="B11" s="5"/>
      <c r="C11" s="25">
        <f>IF(ISERR(C10),0,C10)</f>
        <v>0</v>
      </c>
      <c r="D11" s="76" t="s">
        <v>302</v>
      </c>
      <c r="F11" s="7"/>
    </row>
    <row r="12" spans="1:9" ht="18" customHeight="1" x14ac:dyDescent="0.25">
      <c r="B12" s="9"/>
      <c r="C12" s="13"/>
      <c r="D12" s="13"/>
      <c r="E12" s="13"/>
      <c r="F12" s="14"/>
      <c r="I12" s="2"/>
    </row>
    <row r="13" spans="1:9" ht="18" customHeight="1" x14ac:dyDescent="0.25">
      <c r="B13" s="49" t="s">
        <v>204</v>
      </c>
      <c r="C13" s="15"/>
      <c r="E13" s="15"/>
      <c r="F13" s="4"/>
      <c r="I13" s="2"/>
    </row>
    <row r="14" spans="1:9" ht="18" customHeight="1" x14ac:dyDescent="0.25">
      <c r="B14" s="5"/>
      <c r="C14" s="80">
        <v>3</v>
      </c>
      <c r="D14" s="76"/>
      <c r="F14" s="7"/>
      <c r="I14" s="2"/>
    </row>
    <row r="15" spans="1:9" ht="18" customHeight="1" x14ac:dyDescent="0.25">
      <c r="B15" s="5"/>
      <c r="C15" s="80">
        <v>6</v>
      </c>
      <c r="D15" s="16"/>
      <c r="F15" s="7"/>
      <c r="I15" s="2"/>
    </row>
    <row r="16" spans="1:9" ht="18" customHeight="1" x14ac:dyDescent="0.25">
      <c r="B16" s="5"/>
      <c r="C16" s="78"/>
      <c r="D16" s="80">
        <v>6</v>
      </c>
      <c r="E16" s="16"/>
      <c r="F16" s="7"/>
      <c r="I16" s="2"/>
    </row>
    <row r="17" spans="2:9" ht="18" customHeight="1" x14ac:dyDescent="0.25">
      <c r="B17" s="5"/>
      <c r="C17" s="80">
        <v>6</v>
      </c>
      <c r="D17" s="16"/>
      <c r="E17" s="16"/>
      <c r="F17" s="7"/>
      <c r="I17" s="2"/>
    </row>
    <row r="18" spans="2:9" ht="18" customHeight="1" x14ac:dyDescent="0.25">
      <c r="B18" s="5"/>
      <c r="C18" s="25">
        <f>SUM(C14:C15,D16,C17)</f>
        <v>21</v>
      </c>
      <c r="D18" s="76" t="s">
        <v>191</v>
      </c>
      <c r="E18" s="16"/>
      <c r="F18" s="7"/>
      <c r="I18" s="2"/>
    </row>
    <row r="19" spans="2:9" ht="18" customHeight="1" x14ac:dyDescent="0.25">
      <c r="B19" s="9"/>
      <c r="C19" s="13"/>
      <c r="D19" s="13"/>
      <c r="E19" s="13"/>
      <c r="F19" s="14"/>
    </row>
  </sheetData>
  <sheetProtection algorithmName="SHA-512" hashValue="QRQ67vSF4TqZrvcqOCM+e5byjn8+yxcV5RcVjr+qBZmnmGAAjP/b5FmT+IyVfydZrjwqpeyQIcCA2V9b3g5rNg==" saltValue="SxostX5wGq2p6ZurQONkIw==" spinCount="100000" sheet="1" objects="1" scenarios="1"/>
  <mergeCells count="1">
    <mergeCell ref="B4:F4"/>
  </mergeCells>
  <hyperlinks>
    <hyperlink ref="F2" location="MAIN!A1" display="MAIN"/>
  </hyperlinks>
  <pageMargins left="0.53" right="0.35" top="0.47" bottom="0.75" header="0.3" footer="0.3"/>
  <pageSetup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workbookViewId="0">
      <selection activeCell="F2" sqref="F2"/>
    </sheetView>
  </sheetViews>
  <sheetFormatPr defaultRowHeight="18.600000000000001" customHeight="1" x14ac:dyDescent="0.25"/>
  <cols>
    <col min="1" max="1" width="3.7109375" customWidth="1"/>
    <col min="2" max="2" width="9.28515625" customWidth="1"/>
    <col min="3" max="4" width="11.140625" customWidth="1"/>
    <col min="5" max="5" width="78.5703125" customWidth="1"/>
    <col min="6" max="6" width="11.5703125" customWidth="1"/>
  </cols>
  <sheetData>
    <row r="1" spans="1:6" ht="18.600000000000001" customHeight="1" thickBot="1" x14ac:dyDescent="0.3">
      <c r="A1" s="61"/>
      <c r="F1" s="72" t="s">
        <v>127</v>
      </c>
    </row>
    <row r="2" spans="1:6" ht="18.600000000000001" customHeight="1" thickBot="1" x14ac:dyDescent="0.3">
      <c r="F2" s="1" t="s">
        <v>1</v>
      </c>
    </row>
    <row r="3" spans="1:6" ht="18.600000000000001" customHeight="1" thickTop="1" x14ac:dyDescent="0.25"/>
    <row r="5" spans="1:6" ht="18.600000000000001" customHeight="1" x14ac:dyDescent="0.25">
      <c r="B5" s="152" t="s">
        <v>322</v>
      </c>
      <c r="C5" s="152"/>
      <c r="D5" s="152"/>
      <c r="E5" s="152"/>
    </row>
  </sheetData>
  <sheetProtection algorithmName="SHA-512" hashValue="YS2CiHXfke7PzP+BNkHJcIjMg0J2xAbcvGgAoPidfnn1yCy/NJjDQq2Xqz39HfKzEYTTBBDqbTlQYPuMeKNnMA==" saltValue="e2J8ZIDLpDflsc142h2OiA==" spinCount="100000" sheet="1" objects="1" scenarios="1"/>
  <mergeCells count="1">
    <mergeCell ref="B5:E5"/>
  </mergeCells>
  <hyperlinks>
    <hyperlink ref="F2" location="MAIN!A1" display="MAIN"/>
  </hyperlinks>
  <pageMargins left="0.48" right="0.38" top="0.53" bottom="0.75" header="0.3" footer="0.3"/>
  <pageSetup scale="77" orientation="portrait" horizontalDpi="42949672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E2" sqref="E2"/>
    </sheetView>
  </sheetViews>
  <sheetFormatPr defaultRowHeight="18" customHeight="1" x14ac:dyDescent="0.25"/>
  <cols>
    <col min="1" max="1" width="5.5703125" customWidth="1"/>
    <col min="2" max="2" width="6.5703125" customWidth="1"/>
    <col min="3" max="3" width="16.85546875" customWidth="1"/>
    <col min="4" max="4" width="63" customWidth="1"/>
    <col min="5" max="5" width="12.42578125" customWidth="1"/>
    <col min="6" max="6" width="8.7109375" customWidth="1"/>
  </cols>
  <sheetData>
    <row r="1" spans="1:5" ht="18" customHeight="1" thickBot="1" x14ac:dyDescent="0.3">
      <c r="A1" s="61"/>
      <c r="E1" s="72" t="s">
        <v>88</v>
      </c>
    </row>
    <row r="2" spans="1:5" ht="18" customHeight="1" thickBot="1" x14ac:dyDescent="0.3">
      <c r="E2" s="1" t="s">
        <v>1</v>
      </c>
    </row>
    <row r="3" spans="1:5" ht="18" customHeight="1" thickTop="1" x14ac:dyDescent="0.25"/>
    <row r="5" spans="1:5" ht="18" customHeight="1" x14ac:dyDescent="0.25">
      <c r="B5" s="152" t="s">
        <v>322</v>
      </c>
      <c r="C5" s="152"/>
      <c r="D5" s="152"/>
      <c r="E5" s="152"/>
    </row>
  </sheetData>
  <sheetProtection algorithmName="SHA-512" hashValue="qyXaHI+sdO3WhXIEnkXiexHRXLJUf8RG7tGw8O2Jbo+P9vw5l3sOqRUVP78DANRWgeTTVyIVlAB2ZiSpqUF7cA==" saltValue="JTdTDRK7j1RY0fjfpsZ+Dg==" spinCount="100000" sheet="1" objects="1" scenarios="1"/>
  <mergeCells count="1">
    <mergeCell ref="B5:E5"/>
  </mergeCells>
  <hyperlinks>
    <hyperlink ref="E2" location="MAIN!A1" display="MAIN"/>
  </hyperlinks>
  <printOptions horizontalCentered="1"/>
  <pageMargins left="0.25" right="0.25" top="0.5" bottom="0.8" header="0.3" footer="0.25"/>
  <pageSetup scale="6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F2" sqref="F2"/>
    </sheetView>
  </sheetViews>
  <sheetFormatPr defaultRowHeight="18" customHeight="1" x14ac:dyDescent="0.25"/>
  <cols>
    <col min="1" max="1" width="5.5703125" customWidth="1"/>
    <col min="2" max="2" width="6.5703125" customWidth="1"/>
    <col min="3" max="3" width="16.85546875" customWidth="1"/>
    <col min="4" max="4" width="3" customWidth="1"/>
    <col min="5" max="5" width="59.5703125" customWidth="1"/>
    <col min="6" max="6" width="12.42578125" customWidth="1"/>
    <col min="7" max="7" width="8.7109375" customWidth="1"/>
  </cols>
  <sheetData>
    <row r="1" spans="1:6" ht="18" customHeight="1" thickBot="1" x14ac:dyDescent="0.3">
      <c r="A1" s="61"/>
      <c r="F1" s="72" t="s">
        <v>292</v>
      </c>
    </row>
    <row r="2" spans="1:6" ht="18" customHeight="1" thickBot="1" x14ac:dyDescent="0.3">
      <c r="F2" s="1" t="s">
        <v>1</v>
      </c>
    </row>
    <row r="3" spans="1:6" ht="18" customHeight="1" thickTop="1" x14ac:dyDescent="0.25"/>
    <row r="4" spans="1:6" ht="18" customHeight="1" x14ac:dyDescent="0.25">
      <c r="B4" s="164" t="s">
        <v>292</v>
      </c>
      <c r="C4" s="165"/>
      <c r="D4" s="165"/>
      <c r="E4" s="165"/>
      <c r="F4" s="166"/>
    </row>
    <row r="5" spans="1:6" ht="18" customHeight="1" x14ac:dyDescent="0.25">
      <c r="B5" s="3"/>
      <c r="D5" s="15"/>
      <c r="E5" s="15"/>
      <c r="F5" s="4"/>
    </row>
    <row r="6" spans="1:6" ht="18" customHeight="1" x14ac:dyDescent="0.25">
      <c r="B6" s="5"/>
      <c r="C6" s="83"/>
      <c r="D6" s="16"/>
      <c r="E6" s="16"/>
      <c r="F6" s="7"/>
    </row>
    <row r="7" spans="1:6" ht="18" customHeight="1" x14ac:dyDescent="0.25">
      <c r="B7" s="5"/>
      <c r="C7" s="17" t="s">
        <v>289</v>
      </c>
      <c r="F7" s="7"/>
    </row>
    <row r="8" spans="1:6" ht="18" customHeight="1" x14ac:dyDescent="0.25">
      <c r="B8" s="5"/>
      <c r="C8" s="101">
        <v>1</v>
      </c>
      <c r="F8" s="7"/>
    </row>
    <row r="9" spans="1:6" ht="18" customHeight="1" x14ac:dyDescent="0.25">
      <c r="B9" s="5"/>
      <c r="C9" s="101">
        <v>2</v>
      </c>
      <c r="F9" s="7"/>
    </row>
    <row r="10" spans="1:6" ht="18" customHeight="1" x14ac:dyDescent="0.25">
      <c r="B10" s="5"/>
      <c r="C10" s="101">
        <v>2</v>
      </c>
      <c r="E10" s="117" t="s">
        <v>290</v>
      </c>
      <c r="F10" s="7"/>
    </row>
    <row r="11" spans="1:6" ht="18" customHeight="1" x14ac:dyDescent="0.25">
      <c r="B11" s="48"/>
      <c r="C11" s="101">
        <v>2</v>
      </c>
      <c r="F11" s="7"/>
    </row>
    <row r="12" spans="1:6" ht="18" customHeight="1" x14ac:dyDescent="0.25">
      <c r="B12" s="5"/>
      <c r="C12" s="101">
        <v>2</v>
      </c>
      <c r="F12" s="8"/>
    </row>
    <row r="13" spans="1:6" ht="18" customHeight="1" x14ac:dyDescent="0.25">
      <c r="B13" s="5"/>
      <c r="C13" s="101">
        <v>2</v>
      </c>
      <c r="F13" s="8"/>
    </row>
    <row r="14" spans="1:6" ht="18" customHeight="1" x14ac:dyDescent="0.25">
      <c r="B14" s="5"/>
      <c r="C14" s="101">
        <v>1</v>
      </c>
      <c r="E14" s="118" t="s">
        <v>87</v>
      </c>
      <c r="F14" s="7"/>
    </row>
    <row r="15" spans="1:6" ht="18" customHeight="1" x14ac:dyDescent="0.25">
      <c r="B15" s="5"/>
      <c r="C15" s="101">
        <v>2</v>
      </c>
      <c r="E15" s="119" t="s">
        <v>291</v>
      </c>
      <c r="F15" s="7"/>
    </row>
    <row r="16" spans="1:6" ht="18" customHeight="1" x14ac:dyDescent="0.25">
      <c r="B16" s="5"/>
      <c r="C16" s="101"/>
      <c r="F16" s="7"/>
    </row>
    <row r="17" spans="2:6" ht="18" customHeight="1" x14ac:dyDescent="0.25">
      <c r="B17" s="5"/>
      <c r="C17" s="101"/>
      <c r="F17" s="7"/>
    </row>
    <row r="18" spans="2:6" ht="18" customHeight="1" x14ac:dyDescent="0.25">
      <c r="B18" s="5"/>
      <c r="C18" s="31" t="s">
        <v>296</v>
      </c>
      <c r="F18" s="7"/>
    </row>
    <row r="19" spans="2:6" ht="18" customHeight="1" x14ac:dyDescent="0.25">
      <c r="B19" s="5"/>
      <c r="C19" s="25">
        <f ca="1">SUM(OFFSET(C7,COUNT(C8:C17),,-3))</f>
        <v>5</v>
      </c>
      <c r="E19" s="76" t="s">
        <v>293</v>
      </c>
      <c r="F19" s="7"/>
    </row>
    <row r="20" spans="2:6" ht="18" customHeight="1" x14ac:dyDescent="0.25">
      <c r="B20" s="5"/>
      <c r="F20" s="7"/>
    </row>
    <row r="21" spans="2:6" ht="18" customHeight="1" x14ac:dyDescent="0.25">
      <c r="B21" s="9"/>
      <c r="C21" s="13"/>
      <c r="D21" s="13"/>
      <c r="E21" s="10"/>
      <c r="F21" s="11"/>
    </row>
    <row r="22" spans="2:6" ht="18" customHeight="1" x14ac:dyDescent="0.35">
      <c r="B22" s="5"/>
      <c r="C22" s="24"/>
      <c r="D22" s="16"/>
      <c r="E22" s="16"/>
      <c r="F22" s="7"/>
    </row>
    <row r="23" spans="2:6" ht="18" customHeight="1" x14ac:dyDescent="0.25">
      <c r="B23" s="5"/>
      <c r="C23" s="95"/>
      <c r="D23" s="16"/>
      <c r="E23" s="16"/>
      <c r="F23" s="8"/>
    </row>
    <row r="24" spans="2:6" ht="18" customHeight="1" x14ac:dyDescent="0.25">
      <c r="B24" s="5"/>
      <c r="C24" s="101">
        <v>1</v>
      </c>
      <c r="F24" s="8"/>
    </row>
    <row r="25" spans="2:6" ht="18" customHeight="1" x14ac:dyDescent="0.25">
      <c r="B25" s="5"/>
      <c r="C25" s="101">
        <v>2</v>
      </c>
      <c r="F25" s="8"/>
    </row>
    <row r="26" spans="2:6" ht="18" customHeight="1" x14ac:dyDescent="0.25">
      <c r="B26" s="5"/>
      <c r="C26" s="101">
        <v>3</v>
      </c>
      <c r="F26" s="8"/>
    </row>
    <row r="27" spans="2:6" ht="18" customHeight="1" x14ac:dyDescent="0.25">
      <c r="B27" s="5"/>
      <c r="C27" s="101">
        <v>4</v>
      </c>
      <c r="F27" s="8"/>
    </row>
    <row r="28" spans="2:6" ht="18" customHeight="1" x14ac:dyDescent="0.25">
      <c r="B28" s="5"/>
      <c r="C28" s="101">
        <v>5</v>
      </c>
      <c r="F28" s="8"/>
    </row>
    <row r="29" spans="2:6" ht="18" customHeight="1" x14ac:dyDescent="0.25">
      <c r="B29" s="5"/>
      <c r="C29" s="101">
        <v>31</v>
      </c>
      <c r="F29" s="8"/>
    </row>
    <row r="30" spans="2:6" ht="18" customHeight="1" x14ac:dyDescent="0.25">
      <c r="B30" s="5"/>
      <c r="C30" s="101">
        <v>32</v>
      </c>
      <c r="F30" s="8"/>
    </row>
    <row r="31" spans="2:6" ht="18" customHeight="1" x14ac:dyDescent="0.25">
      <c r="B31" s="5"/>
      <c r="C31" s="101">
        <v>256</v>
      </c>
      <c r="F31" s="8"/>
    </row>
    <row r="32" spans="2:6" ht="18" customHeight="1" x14ac:dyDescent="0.25">
      <c r="B32" s="5"/>
      <c r="C32" s="101" t="s">
        <v>7</v>
      </c>
      <c r="F32" s="8"/>
    </row>
    <row r="33" spans="2:6" ht="18" customHeight="1" x14ac:dyDescent="0.25">
      <c r="B33" s="5"/>
      <c r="C33" s="101"/>
      <c r="F33" s="8"/>
    </row>
    <row r="34" spans="2:6" ht="18" customHeight="1" x14ac:dyDescent="0.25">
      <c r="B34" s="5"/>
      <c r="F34" s="8"/>
    </row>
    <row r="35" spans="2:6" ht="18" customHeight="1" x14ac:dyDescent="0.25">
      <c r="B35" s="5"/>
      <c r="C35" s="100" t="s">
        <v>294</v>
      </c>
      <c r="F35" s="8"/>
    </row>
    <row r="36" spans="2:6" ht="18" customHeight="1" x14ac:dyDescent="0.25">
      <c r="B36" s="5"/>
      <c r="C36" s="25">
        <f>LOOKUP(10000,C24:C33)</f>
        <v>256</v>
      </c>
      <c r="E36" s="76" t="s">
        <v>297</v>
      </c>
      <c r="F36" s="8"/>
    </row>
    <row r="37" spans="2:6" ht="18" customHeight="1" x14ac:dyDescent="0.25">
      <c r="B37" s="5"/>
      <c r="F37" s="7"/>
    </row>
    <row r="38" spans="2:6" ht="18" customHeight="1" x14ac:dyDescent="0.25">
      <c r="B38" s="5"/>
      <c r="C38" s="100" t="s">
        <v>295</v>
      </c>
      <c r="F38" s="7"/>
    </row>
    <row r="39" spans="2:6" ht="18" customHeight="1" x14ac:dyDescent="0.25">
      <c r="B39" s="5"/>
      <c r="C39" s="25">
        <f>MATCH(10000,C24:C33)</f>
        <v>8</v>
      </c>
      <c r="E39" s="76" t="s">
        <v>298</v>
      </c>
      <c r="F39" s="7"/>
    </row>
    <row r="40" spans="2:6" ht="18" customHeight="1" x14ac:dyDescent="0.25">
      <c r="B40" s="5"/>
      <c r="F40" s="7"/>
    </row>
    <row r="41" spans="2:6" ht="18" customHeight="1" x14ac:dyDescent="0.25">
      <c r="B41" s="9"/>
      <c r="C41" s="10"/>
      <c r="D41" s="13"/>
      <c r="E41" s="13"/>
      <c r="F41" s="14"/>
    </row>
    <row r="42" spans="2:6" ht="18" customHeight="1" x14ac:dyDescent="0.25">
      <c r="C42" s="12"/>
    </row>
  </sheetData>
  <sheetProtection algorithmName="SHA-512" hashValue="WVUGCitIvsMzJu/ZsQtt/aZNH6OrV36jy3iG8azOGIDpxzHW23CGyOHK264mgifqDXd2Xw3WLTN9MTvYBCiMoA==" saltValue="xDzxCaGg7yLni4CcTi5/hA==" spinCount="100000" sheet="1" objects="1" scenarios="1"/>
  <mergeCells count="1">
    <mergeCell ref="B4:F4"/>
  </mergeCells>
  <hyperlinks>
    <hyperlink ref="F2" location="MAIN!A1" display="MAIN"/>
  </hyperlinks>
  <printOptions horizontalCentered="1"/>
  <pageMargins left="0.25" right="0.25" top="0.44" bottom="0.36" header="0.3" footer="0.25"/>
  <pageSetup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
  <sheetViews>
    <sheetView workbookViewId="0">
      <selection activeCell="E2" sqref="E2"/>
    </sheetView>
  </sheetViews>
  <sheetFormatPr defaultRowHeight="18.600000000000001" customHeight="1" x14ac:dyDescent="0.25"/>
  <cols>
    <col min="1" max="1" width="4.42578125" customWidth="1"/>
    <col min="2" max="2" width="4.7109375" customWidth="1"/>
    <col min="3" max="3" width="44" customWidth="1"/>
    <col min="4" max="4" width="42.28515625" customWidth="1"/>
    <col min="5" max="5" width="9.28515625" customWidth="1"/>
  </cols>
  <sheetData>
    <row r="1" spans="1:5" ht="18.600000000000001" customHeight="1" thickBot="1" x14ac:dyDescent="0.3">
      <c r="A1" s="61"/>
      <c r="E1" s="72" t="s">
        <v>122</v>
      </c>
    </row>
    <row r="2" spans="1:5" ht="18.600000000000001" customHeight="1" thickBot="1" x14ac:dyDescent="0.3">
      <c r="E2" s="1" t="s">
        <v>1</v>
      </c>
    </row>
    <row r="3" spans="1:5" ht="18.600000000000001" customHeight="1" thickTop="1" x14ac:dyDescent="0.25"/>
    <row r="5" spans="1:5" ht="18.600000000000001" customHeight="1" x14ac:dyDescent="0.25">
      <c r="B5" s="152" t="s">
        <v>322</v>
      </c>
      <c r="C5" s="152"/>
      <c r="D5" s="152"/>
      <c r="E5" s="152"/>
    </row>
  </sheetData>
  <sheetProtection algorithmName="SHA-512" hashValue="lwCIgJV5OylQUkRN+Zs0FtUMmeA3bzIYSKVH1D3oeOBwi9AsM8sFni2tJNU13yPC+pORezyE58ksjPFCRpP/SQ==" saltValue="vgyP7kwDCc+OjZ1ykM4vXg==" spinCount="100000" sheet="1" objects="1" scenarios="1"/>
  <mergeCells count="1">
    <mergeCell ref="B5:E5"/>
  </mergeCells>
  <hyperlinks>
    <hyperlink ref="E2" location="MAIN!A1" display="MAIN"/>
  </hyperlinks>
  <pageMargins left="0.7" right="0.7" top="0.75" bottom="0.75" header="0.3" footer="0.3"/>
  <pageSetup scale="86" orientation="portrait" horizont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workbookViewId="0">
      <selection activeCell="F2" sqref="F2"/>
    </sheetView>
  </sheetViews>
  <sheetFormatPr defaultRowHeight="22.9" customHeight="1" x14ac:dyDescent="0.25"/>
  <cols>
    <col min="1" max="1" width="2.7109375" customWidth="1"/>
    <col min="2" max="2" width="4.7109375" customWidth="1"/>
    <col min="3" max="3" width="15" customWidth="1"/>
    <col min="4" max="4" width="47.28515625" customWidth="1"/>
    <col min="5" max="5" width="77.140625" customWidth="1"/>
    <col min="6" max="6" width="10.7109375" customWidth="1"/>
  </cols>
  <sheetData>
    <row r="1" spans="1:6" ht="22.9" customHeight="1" thickBot="1" x14ac:dyDescent="0.3">
      <c r="A1" s="61"/>
      <c r="F1" s="72" t="s">
        <v>130</v>
      </c>
    </row>
    <row r="2" spans="1:6" ht="22.9" customHeight="1" thickBot="1" x14ac:dyDescent="0.3">
      <c r="F2" s="1" t="s">
        <v>1</v>
      </c>
    </row>
    <row r="3" spans="1:6" ht="22.9" customHeight="1" thickTop="1" x14ac:dyDescent="0.25"/>
    <row r="4" spans="1:6" ht="22.9" customHeight="1" x14ac:dyDescent="0.25">
      <c r="B4" s="164" t="s">
        <v>150</v>
      </c>
      <c r="C4" s="165"/>
      <c r="D4" s="165"/>
      <c r="E4" s="165"/>
      <c r="F4" s="166"/>
    </row>
    <row r="5" spans="1:6" ht="22.9" customHeight="1" x14ac:dyDescent="0.35">
      <c r="B5" s="5"/>
      <c r="C5" s="24" t="s">
        <v>131</v>
      </c>
      <c r="D5" s="51"/>
      <c r="E5" s="16"/>
      <c r="F5" s="7"/>
    </row>
    <row r="6" spans="1:6" ht="22.9" customHeight="1" x14ac:dyDescent="0.25">
      <c r="B6" s="52"/>
      <c r="C6" s="95" t="s">
        <v>223</v>
      </c>
      <c r="D6" s="51"/>
      <c r="E6" s="16"/>
      <c r="F6" s="7"/>
    </row>
    <row r="7" spans="1:6" ht="22.9" customHeight="1" x14ac:dyDescent="0.25">
      <c r="B7" s="57"/>
      <c r="C7" s="58"/>
      <c r="D7" s="59"/>
      <c r="E7" s="13"/>
      <c r="F7" s="14"/>
    </row>
    <row r="8" spans="1:6" ht="22.9" customHeight="1" x14ac:dyDescent="0.25">
      <c r="B8" s="55" t="s">
        <v>90</v>
      </c>
      <c r="D8" s="56"/>
    </row>
    <row r="9" spans="1:6" ht="22.9" customHeight="1" x14ac:dyDescent="0.25">
      <c r="C9" s="96">
        <v>41639</v>
      </c>
      <c r="D9" s="53" t="str">
        <f>"Payment is due " &amp; TEXT(C9,"mm/dd/yyyy")</f>
        <v>Payment is due 12/31/2013</v>
      </c>
      <c r="E9" s="93" t="s">
        <v>217</v>
      </c>
      <c r="F9" s="94"/>
    </row>
    <row r="10" spans="1:6" ht="22.9" customHeight="1" x14ac:dyDescent="0.25">
      <c r="C10" s="84">
        <v>150</v>
      </c>
      <c r="D10" s="53" t="str">
        <f>"Amount due: " &amp; TEXT(C10,"$#,##0.00")&amp; " USD"</f>
        <v>Amount due: $150.00 USD</v>
      </c>
      <c r="E10" s="93" t="s">
        <v>218</v>
      </c>
      <c r="F10" s="94"/>
    </row>
    <row r="11" spans="1:6" ht="22.9" customHeight="1" x14ac:dyDescent="0.25">
      <c r="C11" s="97">
        <v>2678678</v>
      </c>
      <c r="D11" s="53" t="str">
        <f>"Total: "&amp;TEXT(C11,"#,##0.00")</f>
        <v>Total: 2,678,678.00</v>
      </c>
      <c r="E11" s="93" t="s">
        <v>179</v>
      </c>
      <c r="F11" s="94"/>
    </row>
    <row r="12" spans="1:6" ht="22.9" customHeight="1" x14ac:dyDescent="0.25">
      <c r="C12" s="84">
        <v>0.8</v>
      </c>
      <c r="D12" s="53" t="str">
        <f>"Your score is " &amp; TEXT(C12,"0.00%")</f>
        <v>Your score is 80.00%</v>
      </c>
      <c r="E12" s="93" t="s">
        <v>219</v>
      </c>
      <c r="F12" s="94"/>
    </row>
    <row r="13" spans="1:6" ht="22.9" customHeight="1" x14ac:dyDescent="0.25">
      <c r="C13" s="84">
        <v>0.85</v>
      </c>
      <c r="D13" s="53" t="str">
        <f>"Your score is " &amp; TEXT(C13,"0%")</f>
        <v>Your score is 85%</v>
      </c>
      <c r="E13" s="93" t="s">
        <v>220</v>
      </c>
      <c r="F13" s="94"/>
    </row>
    <row r="14" spans="1:6" ht="22.9" customHeight="1" x14ac:dyDescent="0.25">
      <c r="C14" s="84">
        <v>4.75</v>
      </c>
      <c r="D14" s="53" t="str">
        <f>"Hours worked: " &amp;TEXT(C14,"# ?/?")</f>
        <v>Hours worked: 4 3/4</v>
      </c>
      <c r="E14" s="93" t="s">
        <v>221</v>
      </c>
      <c r="F14" s="94"/>
    </row>
    <row r="15" spans="1:6" ht="22.9" customHeight="1" x14ac:dyDescent="0.25">
      <c r="C15" s="56"/>
      <c r="D15" s="56"/>
      <c r="E15" s="54"/>
    </row>
    <row r="16" spans="1:6" ht="22.9" customHeight="1" x14ac:dyDescent="0.25">
      <c r="C16" s="84">
        <v>1256.3</v>
      </c>
      <c r="D16" s="53" t="str">
        <f>"Total: "&amp;TEXT(C16,"$#,##0.00")</f>
        <v>Total: $1,256.30</v>
      </c>
      <c r="E16" s="93" t="s">
        <v>222</v>
      </c>
      <c r="F16" s="94"/>
    </row>
    <row r="17" spans="3:6" ht="22.9" customHeight="1" x14ac:dyDescent="0.25">
      <c r="C17" s="56"/>
      <c r="D17" s="56"/>
      <c r="E17" s="54"/>
    </row>
    <row r="18" spans="3:6" ht="22.9" customHeight="1" x14ac:dyDescent="0.25">
      <c r="C18" s="56"/>
      <c r="D18" s="53" t="str">
        <f ca="1">"Report printed on "&amp;TEXT(NOW(),"mmmm d, yyyy at h:mm AM/PM")</f>
        <v>Report printed on February 4, 2018 at 9:05 PM</v>
      </c>
      <c r="E18" s="93" t="s">
        <v>163</v>
      </c>
      <c r="F18" s="94"/>
    </row>
    <row r="19" spans="3:6" ht="22.9" customHeight="1" x14ac:dyDescent="0.25">
      <c r="C19" s="56"/>
      <c r="D19" s="53" t="str">
        <f ca="1">"Today is " &amp; TEXT(TODAY(),"dddd")</f>
        <v>Today is Sunday</v>
      </c>
      <c r="E19" s="93" t="s">
        <v>164</v>
      </c>
      <c r="F19" s="94"/>
    </row>
    <row r="20" spans="3:6" ht="22.9" customHeight="1" x14ac:dyDescent="0.25">
      <c r="E20" s="54"/>
    </row>
  </sheetData>
  <sheetProtection algorithmName="SHA-512" hashValue="dTExNPu/RVKqFf1FmjVk2OfPdf2POEK0x9ZMVvjYV7j891IrB+BpXc6Jfh5BM+VJL410v8wcpAaLSkWBs1BH5Q==" saltValue="NzsE8XYKqwcEWOSwCuFU2g==" spinCount="100000" sheet="1" objects="1" scenarios="1"/>
  <mergeCells count="1">
    <mergeCell ref="B4:F4"/>
  </mergeCells>
  <hyperlinks>
    <hyperlink ref="F2" location="MAIN!A1" display="MAIN"/>
  </hyperlinks>
  <pageMargins left="0.42" right="0.37" top="0.75" bottom="0.75" header="0.3" footer="0.3"/>
  <pageSetup scale="62"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4"/>
  <sheetViews>
    <sheetView showGridLines="0" tabSelected="1" workbookViewId="0"/>
  </sheetViews>
  <sheetFormatPr defaultRowHeight="21" customHeight="1" x14ac:dyDescent="0.25"/>
  <cols>
    <col min="1" max="1" width="4.7109375" customWidth="1"/>
    <col min="2" max="2" width="5.42578125" customWidth="1"/>
    <col min="3" max="3" width="38" customWidth="1"/>
    <col min="4" max="4" width="4.5703125" customWidth="1"/>
    <col min="5" max="5" width="38" customWidth="1"/>
    <col min="6" max="6" width="4.5703125" customWidth="1"/>
    <col min="7" max="7" width="38" customWidth="1"/>
    <col min="8" max="8" width="5.42578125" customWidth="1"/>
    <col min="9" max="9" width="5.5703125" customWidth="1"/>
  </cols>
  <sheetData>
    <row r="1" spans="2:14" ht="21" customHeight="1" x14ac:dyDescent="0.25">
      <c r="H1" s="139" t="s">
        <v>304</v>
      </c>
    </row>
    <row r="2" spans="2:14" ht="25.15" customHeight="1" x14ac:dyDescent="0.4">
      <c r="E2" s="66" t="s">
        <v>156</v>
      </c>
      <c r="H2" s="67"/>
      <c r="L2" s="139"/>
      <c r="M2" s="140"/>
      <c r="N2" s="140"/>
    </row>
    <row r="3" spans="2:14" ht="21" customHeight="1" x14ac:dyDescent="0.25">
      <c r="L3" s="140"/>
      <c r="M3" s="140"/>
      <c r="N3" s="140"/>
    </row>
    <row r="4" spans="2:14" ht="49.15" customHeight="1" x14ac:dyDescent="0.25">
      <c r="B4" s="147" t="s">
        <v>231</v>
      </c>
      <c r="C4" s="147"/>
      <c r="D4" s="147"/>
      <c r="E4" s="147"/>
      <c r="F4" s="147"/>
      <c r="G4" s="147"/>
      <c r="H4" s="147"/>
    </row>
    <row r="6" spans="2:14" ht="31.15" customHeight="1" thickBot="1" x14ac:dyDescent="0.5">
      <c r="B6" s="144" t="s">
        <v>288</v>
      </c>
      <c r="C6" s="145"/>
      <c r="D6" s="145"/>
      <c r="E6" s="145"/>
      <c r="F6" s="145"/>
      <c r="G6" s="145"/>
      <c r="H6" s="146"/>
    </row>
    <row r="7" spans="2:14" ht="21" customHeight="1" thickTop="1" x14ac:dyDescent="0.25">
      <c r="B7" s="64"/>
      <c r="C7" s="65"/>
      <c r="D7" s="16"/>
      <c r="E7" s="142" t="s">
        <v>305</v>
      </c>
      <c r="F7" s="16"/>
      <c r="G7" s="16"/>
      <c r="H7" s="7"/>
    </row>
    <row r="8" spans="2:14" ht="25.9" customHeight="1" x14ac:dyDescent="0.25">
      <c r="B8" s="112"/>
      <c r="C8" s="68" t="s">
        <v>148</v>
      </c>
      <c r="D8" s="16"/>
      <c r="E8" s="68" t="s">
        <v>147</v>
      </c>
      <c r="F8" s="16"/>
      <c r="G8" s="68" t="s">
        <v>149</v>
      </c>
      <c r="H8" s="7"/>
    </row>
    <row r="9" spans="2:14" ht="12" customHeight="1" thickBot="1" x14ac:dyDescent="0.3">
      <c r="B9" s="112"/>
      <c r="C9" s="16"/>
      <c r="D9" s="114"/>
      <c r="E9" s="16"/>
      <c r="F9" s="114"/>
      <c r="G9" s="16"/>
      <c r="H9" s="7"/>
    </row>
    <row r="10" spans="2:14" ht="25.15" customHeight="1" thickBot="1" x14ac:dyDescent="0.3">
      <c r="B10" s="112"/>
      <c r="C10" s="1" t="s">
        <v>0</v>
      </c>
      <c r="D10" s="114"/>
      <c r="E10" s="1" t="s">
        <v>10</v>
      </c>
      <c r="F10" s="114"/>
      <c r="G10" s="1" t="s">
        <v>20</v>
      </c>
      <c r="H10" s="7"/>
    </row>
    <row r="11" spans="2:14" ht="12" customHeight="1" thickTop="1" thickBot="1" x14ac:dyDescent="0.3">
      <c r="B11" s="112"/>
      <c r="C11" s="16"/>
      <c r="D11" s="114"/>
      <c r="E11" s="16"/>
      <c r="F11" s="114"/>
      <c r="G11" s="16"/>
      <c r="H11" s="7"/>
    </row>
    <row r="12" spans="2:14" ht="25.15" customHeight="1" thickBot="1" x14ac:dyDescent="0.3">
      <c r="B12" s="112"/>
      <c r="C12" s="1" t="s">
        <v>2</v>
      </c>
      <c r="D12" s="114"/>
      <c r="E12" s="1" t="s">
        <v>165</v>
      </c>
      <c r="F12" s="114"/>
      <c r="G12" s="1" t="s">
        <v>17</v>
      </c>
      <c r="H12" s="7"/>
    </row>
    <row r="13" spans="2:14" ht="12" customHeight="1" thickTop="1" thickBot="1" x14ac:dyDescent="0.3">
      <c r="B13" s="112"/>
      <c r="C13" s="16"/>
      <c r="D13" s="114"/>
      <c r="E13" s="16"/>
      <c r="F13" s="114"/>
      <c r="G13" s="16"/>
      <c r="H13" s="7"/>
    </row>
    <row r="14" spans="2:14" ht="25.15" customHeight="1" thickBot="1" x14ac:dyDescent="0.3">
      <c r="B14" s="112"/>
      <c r="C14" s="1" t="s">
        <v>6</v>
      </c>
      <c r="D14" s="114"/>
      <c r="E14" s="1" t="s">
        <v>4</v>
      </c>
      <c r="F14" s="114"/>
      <c r="G14" s="1" t="s">
        <v>128</v>
      </c>
      <c r="H14" s="7"/>
    </row>
    <row r="15" spans="2:14" ht="12" customHeight="1" thickTop="1" thickBot="1" x14ac:dyDescent="0.3">
      <c r="B15" s="112"/>
      <c r="C15" s="16"/>
      <c r="D15" s="114"/>
      <c r="E15" s="16"/>
      <c r="F15" s="114"/>
      <c r="G15" s="16"/>
      <c r="H15" s="7"/>
    </row>
    <row r="16" spans="2:14" ht="25.15" customHeight="1" thickBot="1" x14ac:dyDescent="0.3">
      <c r="B16" s="113"/>
      <c r="C16" s="1" t="s">
        <v>120</v>
      </c>
      <c r="D16" s="114"/>
      <c r="E16" s="1" t="s">
        <v>5</v>
      </c>
      <c r="F16" s="114"/>
      <c r="G16" s="1" t="s">
        <v>180</v>
      </c>
      <c r="H16" s="7"/>
    </row>
    <row r="17" spans="2:8" ht="12" customHeight="1" thickTop="1" thickBot="1" x14ac:dyDescent="0.3">
      <c r="B17" s="112"/>
      <c r="C17" s="16"/>
      <c r="D17" s="114"/>
      <c r="E17" s="16"/>
      <c r="F17" s="114"/>
      <c r="G17" s="16"/>
      <c r="H17" s="7"/>
    </row>
    <row r="18" spans="2:8" ht="25.15" customHeight="1" thickBot="1" x14ac:dyDescent="0.3">
      <c r="B18" s="112"/>
      <c r="C18" s="1" t="s">
        <v>155</v>
      </c>
      <c r="D18" s="114"/>
      <c r="E18" s="1" t="s">
        <v>12</v>
      </c>
      <c r="F18" s="114"/>
      <c r="G18" s="1" t="s">
        <v>276</v>
      </c>
      <c r="H18" s="7"/>
    </row>
    <row r="19" spans="2:8" ht="12" customHeight="1" thickTop="1" thickBot="1" x14ac:dyDescent="0.3">
      <c r="B19" s="112"/>
      <c r="C19" s="16"/>
      <c r="D19" s="114"/>
      <c r="E19" s="16"/>
      <c r="F19" s="114"/>
      <c r="G19" s="16"/>
      <c r="H19" s="7"/>
    </row>
    <row r="20" spans="2:8" ht="25.15" customHeight="1" thickBot="1" x14ac:dyDescent="0.3">
      <c r="B20" s="112"/>
      <c r="C20" s="1" t="s">
        <v>121</v>
      </c>
      <c r="D20" s="114"/>
      <c r="E20" s="1" t="s">
        <v>151</v>
      </c>
      <c r="F20" s="114"/>
      <c r="G20" s="1" t="s">
        <v>11</v>
      </c>
      <c r="H20" s="7"/>
    </row>
    <row r="21" spans="2:8" ht="12" customHeight="1" thickTop="1" thickBot="1" x14ac:dyDescent="0.3">
      <c r="B21" s="112"/>
      <c r="D21" s="115"/>
      <c r="E21" s="16"/>
      <c r="F21" s="16"/>
      <c r="G21" s="16"/>
      <c r="H21" s="7"/>
    </row>
    <row r="22" spans="2:8" ht="25.15" customHeight="1" thickBot="1" x14ac:dyDescent="0.3">
      <c r="B22" s="112"/>
      <c r="C22" s="1" t="s">
        <v>66</v>
      </c>
      <c r="D22" s="114"/>
      <c r="E22" s="1" t="s">
        <v>3</v>
      </c>
      <c r="F22" s="16"/>
      <c r="G22" s="1" t="s">
        <v>292</v>
      </c>
      <c r="H22" s="7"/>
    </row>
    <row r="23" spans="2:8" ht="23.45" customHeight="1" thickTop="1" x14ac:dyDescent="0.25">
      <c r="B23" s="9"/>
      <c r="C23" s="13"/>
      <c r="D23" s="116"/>
      <c r="E23" s="13"/>
      <c r="F23" s="13"/>
      <c r="G23" s="13"/>
      <c r="H23" s="141" t="s">
        <v>321</v>
      </c>
    </row>
    <row r="24" spans="2:8" ht="12" customHeight="1" x14ac:dyDescent="0.25"/>
  </sheetData>
  <sheetProtection algorithmName="SHA-512" hashValue="fSmhYwjeYFtivxMK6xAPRo89B9jPnl26IBhs1Atit1EQNXE4wuHA76PV8RiKqi3icyP2DZg495mrOS9NG3xZ7A==" saltValue="544OvvOhtKfG7p4yRLCcbw==" spinCount="100000" sheet="1" objects="1" scenarios="1"/>
  <mergeCells count="2">
    <mergeCell ref="B6:H6"/>
    <mergeCell ref="B4:H4"/>
  </mergeCells>
  <hyperlinks>
    <hyperlink ref="C10" location="'AND OR'!A1" display="AND &amp; OR"/>
    <hyperlink ref="E10" location="'V-Lookup'!A1" display="V-LOOKUP"/>
    <hyperlink ref="G20" location="'2D Search'!A1" display="2D ARRAY SEARCH"/>
    <hyperlink ref="E18" location="'IF Nested IFs'!A1" display="IF &amp; NESTED IFs"/>
    <hyperlink ref="C12" location="'SUM SUMIF'!A1" display="SUM &amp; SUMIF"/>
    <hyperlink ref="C14" location="Count!A1" display="COUNT &amp; COUNTIF"/>
    <hyperlink ref="E16" location="Index!A1" display="INDEX"/>
    <hyperlink ref="E12" location="'V-Lookup Example'!A1" display="V-LOOKUP EXAMPLE"/>
    <hyperlink ref="E14" location="Match!A1" display="MATCH"/>
    <hyperlink ref="E22" location="Date!A1" display="DATE"/>
    <hyperlink ref="G12" location="'Multiple Criteria Match'!A1" display="Multiple Criteria Match"/>
    <hyperlink ref="C16" location="Round!A1" display="ROUND"/>
    <hyperlink ref="C20" location="TEXT!A1" display="TEXT"/>
    <hyperlink ref="G14" location="SumProduct!A1" display="SumProduct"/>
    <hyperlink ref="E20" location="'Text Number'!A1" display="TEXT &amp; NUMBER in Same Cell"/>
    <hyperlink ref="C22" location="'Shortcut Keys'!A1" display="Shortcut Keys"/>
    <hyperlink ref="C18" location="'Basic Formulas'!A1" display="Basic Formulas"/>
    <hyperlink ref="G16" location="'Table Slicers'!A1" display="Table Slicers"/>
    <hyperlink ref="E2" r:id="rId1"/>
    <hyperlink ref="G10" location="'Sum Every Other Rows'!A1" display="Sum Every Other Rows"/>
    <hyperlink ref="G18" location="'String in Cell'!A1" display="Strings In Cell"/>
    <hyperlink ref="G22" location="Miscell!A1" display="Miscellaneous"/>
  </hyperlinks>
  <pageMargins left="0.45" right="0.35" top="0.75" bottom="0.75" header="0.3" footer="0.3"/>
  <pageSetup scale="68"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workbookViewId="0">
      <selection activeCell="F2" sqref="F2"/>
    </sheetView>
  </sheetViews>
  <sheetFormatPr defaultRowHeight="20.45" customHeight="1" x14ac:dyDescent="0.25"/>
  <cols>
    <col min="1" max="1" width="3.5703125" customWidth="1"/>
    <col min="2" max="2" width="6" customWidth="1"/>
    <col min="3" max="3" width="39.5703125" customWidth="1"/>
    <col min="4" max="4" width="15.5703125" customWidth="1"/>
    <col min="5" max="5" width="46.42578125" customWidth="1"/>
    <col min="6" max="6" width="10.42578125" customWidth="1"/>
  </cols>
  <sheetData>
    <row r="1" spans="1:6" ht="20.45" customHeight="1" thickBot="1" x14ac:dyDescent="0.3">
      <c r="A1" s="61"/>
      <c r="F1" s="72" t="s">
        <v>123</v>
      </c>
    </row>
    <row r="2" spans="1:6" ht="20.45" customHeight="1" thickBot="1" x14ac:dyDescent="0.3">
      <c r="F2" s="1" t="s">
        <v>1</v>
      </c>
    </row>
    <row r="3" spans="1:6" ht="20.45" customHeight="1" thickTop="1" x14ac:dyDescent="0.25"/>
    <row r="6" spans="1:6" ht="20.45" customHeight="1" x14ac:dyDescent="0.25">
      <c r="B6" s="152" t="s">
        <v>322</v>
      </c>
      <c r="C6" s="152"/>
      <c r="D6" s="152"/>
      <c r="E6" s="152"/>
      <c r="F6" s="152"/>
    </row>
  </sheetData>
  <sheetProtection algorithmName="SHA-512" hashValue="bz9R8AscRzrC9iCp3va3oCQSHGVTz1JNOjZfLa5uWkq9gLAZ+mxnwXjqdhuIsOSre1Gdp86SW9tOdqQOdkw+5Q==" saltValue="pTmXKVFi868o2Y3twQA4wQ==" spinCount="100000" sheet="1" objects="1" scenarios="1"/>
  <mergeCells count="1">
    <mergeCell ref="B6:F6"/>
  </mergeCells>
  <hyperlinks>
    <hyperlink ref="F2" location="MAIN!A1" display="MAIN"/>
  </hyperlinks>
  <printOptions horizontalCentered="1"/>
  <pageMargins left="0.7" right="0.7" top="0.46" bottom="0.46" header="0.3" footer="0.3"/>
  <pageSetup scale="74" orientation="portrait" horizontalDpi="4294967292"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workbookViewId="0">
      <selection activeCell="K2" sqref="K2"/>
    </sheetView>
  </sheetViews>
  <sheetFormatPr defaultRowHeight="19.149999999999999" customHeight="1" x14ac:dyDescent="0.25"/>
  <cols>
    <col min="1" max="1" width="3" customWidth="1"/>
    <col min="2" max="2" width="6.28515625" customWidth="1"/>
    <col min="4" max="9" width="11.5703125" customWidth="1"/>
    <col min="10" max="10" width="30.7109375" customWidth="1"/>
    <col min="11" max="11" width="11.140625" customWidth="1"/>
  </cols>
  <sheetData>
    <row r="1" spans="1:11" ht="19.149999999999999" customHeight="1" thickBot="1" x14ac:dyDescent="0.3">
      <c r="A1" s="61"/>
      <c r="K1" s="72" t="s">
        <v>89</v>
      </c>
    </row>
    <row r="2" spans="1:11" ht="19.149999999999999" customHeight="1" thickBot="1" x14ac:dyDescent="0.3">
      <c r="F2" s="23"/>
      <c r="K2" s="1" t="s">
        <v>1</v>
      </c>
    </row>
    <row r="3" spans="1:11" ht="19.149999999999999" customHeight="1" thickTop="1" x14ac:dyDescent="0.25"/>
    <row r="5" spans="1:11" ht="19.149999999999999" customHeight="1" x14ac:dyDescent="0.25">
      <c r="C5" s="152" t="s">
        <v>322</v>
      </c>
      <c r="D5" s="152"/>
      <c r="E5" s="152"/>
      <c r="F5" s="152"/>
      <c r="G5" s="152"/>
      <c r="H5" s="152"/>
      <c r="I5" s="152"/>
      <c r="J5" s="152"/>
      <c r="K5" s="152"/>
    </row>
  </sheetData>
  <sheetProtection algorithmName="SHA-512" hashValue="12dPe0Hw/HTxblWFxaxzdo2NT/aB/CiE2HVGlu7m92inUz0MUJmFzV8D9h4HtQsH0yEWGk8R8c6VpA+tBGb17g==" saltValue="DCrZRBVE4692cgJe2q4BRQ==" spinCount="100000" sheet="1" objects="1" scenarios="1"/>
  <mergeCells count="1">
    <mergeCell ref="C5:K5"/>
  </mergeCells>
  <hyperlinks>
    <hyperlink ref="K2" location="MAIN!A1" display="MAIN"/>
  </hyperlinks>
  <pageMargins left="0.46" right="0.42" top="0.62" bottom="0.75" header="0.3" footer="0.3"/>
  <pageSetup scale="74" orientation="portrait" horizont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workbookViewId="0">
      <selection activeCell="J2" sqref="J2"/>
    </sheetView>
  </sheetViews>
  <sheetFormatPr defaultRowHeight="21" customHeight="1" x14ac:dyDescent="0.25"/>
  <cols>
    <col min="1" max="1" width="6" customWidth="1"/>
    <col min="2" max="2" width="6.5703125" customWidth="1"/>
    <col min="3" max="3" width="10.5703125" customWidth="1"/>
    <col min="4" max="10" width="11.140625" customWidth="1"/>
  </cols>
  <sheetData>
    <row r="1" spans="1:10" ht="21" customHeight="1" thickBot="1" x14ac:dyDescent="0.3">
      <c r="A1" s="61"/>
      <c r="F1" s="16"/>
      <c r="J1" s="72" t="s">
        <v>96</v>
      </c>
    </row>
    <row r="2" spans="1:10" ht="21" customHeight="1" thickBot="1" x14ac:dyDescent="0.3">
      <c r="F2" s="23"/>
      <c r="J2" s="1" t="s">
        <v>1</v>
      </c>
    </row>
    <row r="3" spans="1:10" ht="21" customHeight="1" thickTop="1" x14ac:dyDescent="0.25"/>
    <row r="4" spans="1:10" ht="21" customHeight="1" x14ac:dyDescent="0.25">
      <c r="B4" s="152" t="s">
        <v>322</v>
      </c>
      <c r="C4" s="152"/>
      <c r="D4" s="152"/>
      <c r="E4" s="152"/>
      <c r="F4" s="152"/>
      <c r="G4" s="152"/>
      <c r="H4" s="152"/>
      <c r="I4" s="152"/>
      <c r="J4" s="152"/>
    </row>
  </sheetData>
  <sheetProtection algorithmName="SHA-512" hashValue="oVZxLCqdO0hw13uA66QoZLPlTJ55wHD5lRmf2qe6uEiJOpqccchwSXtOX9D0KdumqKd+zymCwkK6NtIDPK9xHw==" saltValue="zMvnYVusfAuhzbLC4+u/4g==" spinCount="100000" sheet="1" objects="1" scenarios="1"/>
  <mergeCells count="1">
    <mergeCell ref="B4:J4"/>
  </mergeCells>
  <hyperlinks>
    <hyperlink ref="J2" location="MAIN!A1" display="MAIN"/>
  </hyperlinks>
  <printOptions horizontalCentered="1"/>
  <pageMargins left="0.49" right="0.41" top="0.59" bottom="0.75" header="0.3" footer="0.3"/>
  <pageSetup scale="95" orientation="portrait" horizontalDpi="4294967292"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workbookViewId="0">
      <selection activeCell="F2" sqref="F2"/>
    </sheetView>
  </sheetViews>
  <sheetFormatPr defaultRowHeight="19.149999999999999" customHeight="1" x14ac:dyDescent="0.25"/>
  <cols>
    <col min="1" max="1" width="6.5703125" customWidth="1"/>
    <col min="2" max="2" width="8.28515625" customWidth="1"/>
    <col min="3" max="4" width="18" customWidth="1"/>
    <col min="5" max="5" width="51" customWidth="1"/>
    <col min="6" max="6" width="13.7109375" customWidth="1"/>
  </cols>
  <sheetData>
    <row r="1" spans="1:6" ht="19.149999999999999" customHeight="1" thickBot="1" x14ac:dyDescent="0.3">
      <c r="A1" s="61"/>
      <c r="F1" s="72" t="s">
        <v>97</v>
      </c>
    </row>
    <row r="2" spans="1:6" ht="19.149999999999999" customHeight="1" thickBot="1" x14ac:dyDescent="0.3">
      <c r="F2" s="1" t="s">
        <v>1</v>
      </c>
    </row>
    <row r="3" spans="1:6" ht="19.149999999999999" customHeight="1" thickTop="1" x14ac:dyDescent="0.25"/>
    <row r="6" spans="1:6" ht="19.149999999999999" customHeight="1" x14ac:dyDescent="0.25">
      <c r="A6" s="152" t="s">
        <v>322</v>
      </c>
      <c r="B6" s="152"/>
      <c r="C6" s="152"/>
      <c r="D6" s="152"/>
      <c r="E6" s="152"/>
      <c r="F6" s="152"/>
    </row>
  </sheetData>
  <sheetProtection algorithmName="SHA-512" hashValue="7qvfheCdyjclv94djODt/0lzuq6nf6FlFICzdwCT4ZGR+c4g/Qu1bw99J+Kzq9tarRW6gg1aLY38CzaO6nYYmg==" saltValue="KHpc1/v1sIU2POGgDfUZoA==" spinCount="100000" sheet="1" objects="1" scenarios="1"/>
  <mergeCells count="1">
    <mergeCell ref="A6:F6"/>
  </mergeCells>
  <hyperlinks>
    <hyperlink ref="F2" location="MAIN!A1" display="MAIN"/>
  </hyperlinks>
  <printOptions horizontalCentered="1"/>
  <pageMargins left="0.7" right="0.55000000000000004" top="0.46" bottom="0.39" header="0.3" footer="0.3"/>
  <pageSetup scale="79" orientation="portrait" horizontalDpi="4294967292"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workbookViewId="0">
      <selection activeCell="B7" sqref="B7:O7"/>
    </sheetView>
  </sheetViews>
  <sheetFormatPr defaultRowHeight="19.899999999999999" customHeight="1" x14ac:dyDescent="0.25"/>
  <cols>
    <col min="1" max="1" width="4.28515625" customWidth="1"/>
    <col min="2" max="2" width="3.85546875" customWidth="1"/>
    <col min="3" max="3" width="13" customWidth="1"/>
    <col min="4" max="4" width="15.28515625" customWidth="1"/>
    <col min="5" max="13" width="10.42578125" customWidth="1"/>
    <col min="14" max="14" width="11.85546875" customWidth="1"/>
    <col min="15" max="15" width="9.85546875" customWidth="1"/>
  </cols>
  <sheetData>
    <row r="1" spans="1:15" ht="19.899999999999999" customHeight="1" thickBot="1" x14ac:dyDescent="0.3">
      <c r="A1" s="61"/>
      <c r="O1" s="72" t="s">
        <v>285</v>
      </c>
    </row>
    <row r="2" spans="1:15" ht="19.899999999999999" customHeight="1" thickBot="1" x14ac:dyDescent="0.3">
      <c r="O2" s="1" t="s">
        <v>1</v>
      </c>
    </row>
    <row r="3" spans="1:15" ht="19.899999999999999" customHeight="1" thickTop="1" x14ac:dyDescent="0.25"/>
    <row r="4" spans="1:15" ht="19.899999999999999" customHeight="1" x14ac:dyDescent="0.25">
      <c r="B4" s="12"/>
      <c r="C4" s="18"/>
      <c r="D4" s="18"/>
      <c r="E4" s="18"/>
      <c r="F4" s="18"/>
      <c r="G4" s="18"/>
      <c r="H4" s="18"/>
      <c r="I4" s="18"/>
      <c r="J4" s="12"/>
      <c r="K4" s="12"/>
      <c r="L4" s="12"/>
      <c r="M4" s="12"/>
      <c r="N4" s="12"/>
      <c r="O4" s="12"/>
    </row>
    <row r="5" spans="1:15" ht="19.899999999999999" customHeight="1" x14ac:dyDescent="0.25">
      <c r="B5" s="12"/>
    </row>
    <row r="6" spans="1:15" ht="19.899999999999999" customHeight="1" x14ac:dyDescent="0.25">
      <c r="B6" s="12"/>
    </row>
    <row r="7" spans="1:15" ht="19.899999999999999" customHeight="1" x14ac:dyDescent="0.25">
      <c r="B7" s="152" t="s">
        <v>322</v>
      </c>
      <c r="C7" s="152"/>
      <c r="D7" s="152"/>
      <c r="E7" s="152"/>
      <c r="F7" s="152"/>
      <c r="G7" s="152"/>
      <c r="H7" s="152"/>
      <c r="I7" s="152"/>
      <c r="J7" s="152"/>
      <c r="K7" s="152"/>
      <c r="L7" s="152"/>
      <c r="M7" s="152"/>
      <c r="N7" s="152"/>
      <c r="O7" s="152"/>
    </row>
    <row r="8" spans="1:15" ht="19.899999999999999" customHeight="1" x14ac:dyDescent="0.25">
      <c r="B8" s="12"/>
    </row>
    <row r="9" spans="1:15" ht="19.899999999999999" customHeight="1" x14ac:dyDescent="0.25">
      <c r="B9" s="12"/>
    </row>
    <row r="10" spans="1:15" ht="19.899999999999999" customHeight="1" x14ac:dyDescent="0.25">
      <c r="B10" s="12"/>
    </row>
    <row r="11" spans="1:15" ht="19.899999999999999" customHeight="1" x14ac:dyDescent="0.25">
      <c r="B11" s="12"/>
    </row>
    <row r="12" spans="1:15" ht="19.899999999999999" customHeight="1" x14ac:dyDescent="0.25">
      <c r="B12" s="12"/>
    </row>
    <row r="13" spans="1:15" ht="19.899999999999999" customHeight="1" x14ac:dyDescent="0.25">
      <c r="B13" s="12"/>
    </row>
    <row r="14" spans="1:15" ht="19.899999999999999" customHeight="1" x14ac:dyDescent="0.25">
      <c r="B14" s="12"/>
    </row>
    <row r="15" spans="1:15" ht="19.899999999999999" customHeight="1" x14ac:dyDescent="0.25">
      <c r="B15" s="12"/>
    </row>
    <row r="16" spans="1:15" ht="19.899999999999999" customHeight="1" x14ac:dyDescent="0.25">
      <c r="B16" s="12"/>
    </row>
    <row r="17" spans="2:15" ht="19.899999999999999" customHeight="1" x14ac:dyDescent="0.25">
      <c r="B17" s="12"/>
      <c r="C17" s="18"/>
      <c r="D17" s="18"/>
      <c r="E17" s="18"/>
      <c r="F17" s="18"/>
      <c r="G17" s="18"/>
      <c r="H17" s="18"/>
      <c r="I17" s="18"/>
      <c r="J17" s="12"/>
      <c r="K17" s="12"/>
      <c r="L17" s="12"/>
      <c r="M17" s="12"/>
      <c r="N17" s="12"/>
      <c r="O17" s="12"/>
    </row>
  </sheetData>
  <sheetProtection algorithmName="SHA-512" hashValue="E0ESaGyAv7CCXRhmHHRcIOTyeYErTXyRkh3L+xQbDLQeeQKYrNH+eCJo5adzg3WPXmdUM5fJxnrOkZjAJsuKGA==" saltValue="CNyPkvJgQu/ToeMuY0YORQ==" spinCount="100000" sheet="1" objects="1" scenarios="1"/>
  <mergeCells count="1">
    <mergeCell ref="B7:O7"/>
  </mergeCells>
  <hyperlinks>
    <hyperlink ref="O2" location="MAIN!A1" display="MAIN"/>
  </hyperlinks>
  <pageMargins left="0.43" right="0.34" top="0.59" bottom="0.75" header="0.3" footer="0.3"/>
  <pageSetup scale="6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activeCell="I2" sqref="I2"/>
    </sheetView>
  </sheetViews>
  <sheetFormatPr defaultRowHeight="21.75" customHeight="1" x14ac:dyDescent="0.25"/>
  <cols>
    <col min="1" max="1" width="6.42578125" customWidth="1"/>
    <col min="2" max="2" width="6.28515625" customWidth="1"/>
    <col min="3" max="3" width="23.28515625" customWidth="1"/>
    <col min="4" max="4" width="13.5703125" customWidth="1"/>
    <col min="5" max="5" width="19.5703125" customWidth="1"/>
    <col min="6" max="6" width="18.28515625" customWidth="1"/>
    <col min="7" max="7" width="5" customWidth="1"/>
    <col min="8" max="8" width="18.7109375" customWidth="1"/>
    <col min="9" max="9" width="12.7109375" customWidth="1"/>
  </cols>
  <sheetData>
    <row r="1" spans="1:9" ht="21.75" customHeight="1" thickBot="1" x14ac:dyDescent="0.3">
      <c r="A1" s="61"/>
      <c r="I1" s="72" t="s">
        <v>286</v>
      </c>
    </row>
    <row r="2" spans="1:9" ht="21.75" customHeight="1" thickBot="1" x14ac:dyDescent="0.3">
      <c r="I2" s="1" t="s">
        <v>1</v>
      </c>
    </row>
    <row r="3" spans="1:9" ht="21.75" customHeight="1" thickTop="1" x14ac:dyDescent="0.25"/>
    <row r="4" spans="1:9" ht="21.75" customHeight="1" x14ac:dyDescent="0.25">
      <c r="B4" s="164" t="s">
        <v>113</v>
      </c>
      <c r="C4" s="165"/>
      <c r="D4" s="165"/>
      <c r="E4" s="165"/>
      <c r="F4" s="165"/>
      <c r="G4" s="165"/>
      <c r="H4" s="165"/>
      <c r="I4" s="165"/>
    </row>
    <row r="6" spans="1:9" ht="21.75" customHeight="1" thickBot="1" x14ac:dyDescent="0.3"/>
    <row r="7" spans="1:9" ht="21.75" customHeight="1" x14ac:dyDescent="0.25">
      <c r="B7" s="6"/>
      <c r="C7" s="167" t="s">
        <v>111</v>
      </c>
      <c r="D7" s="168"/>
      <c r="E7" s="168"/>
      <c r="F7" s="169"/>
      <c r="H7" s="170" t="s">
        <v>112</v>
      </c>
      <c r="I7" s="171"/>
    </row>
    <row r="8" spans="1:9" ht="21.75" customHeight="1" thickBot="1" x14ac:dyDescent="0.3">
      <c r="B8" s="6"/>
      <c r="C8" s="32" t="s">
        <v>98</v>
      </c>
      <c r="D8" s="32" t="s">
        <v>99</v>
      </c>
      <c r="E8" s="32" t="s">
        <v>101</v>
      </c>
      <c r="F8" s="33" t="s">
        <v>110</v>
      </c>
      <c r="H8" s="34" t="s">
        <v>98</v>
      </c>
      <c r="I8" s="35" t="s">
        <v>101</v>
      </c>
    </row>
    <row r="9" spans="1:9" ht="21.75" customHeight="1" thickTop="1" x14ac:dyDescent="0.25">
      <c r="B9" s="44">
        <v>1</v>
      </c>
      <c r="C9" s="110" t="s">
        <v>102</v>
      </c>
      <c r="D9" s="36">
        <v>10</v>
      </c>
      <c r="E9" s="42">
        <f t="shared" ref="E9:E16" si="0">IF(C9="","",VLOOKUP(C9,$H$7:$I$14,2,FALSE))</f>
        <v>1</v>
      </c>
      <c r="F9" s="42">
        <f t="shared" ref="F9:F16" si="1">IF(D9="","",D9*E9)</f>
        <v>10</v>
      </c>
      <c r="H9" s="40" t="s">
        <v>102</v>
      </c>
      <c r="I9" s="38">
        <v>1</v>
      </c>
    </row>
    <row r="10" spans="1:9" ht="21.75" customHeight="1" x14ac:dyDescent="0.25">
      <c r="B10" s="44">
        <v>2</v>
      </c>
      <c r="C10" s="111" t="s">
        <v>104</v>
      </c>
      <c r="D10" s="37">
        <v>15</v>
      </c>
      <c r="E10" s="42">
        <f t="shared" si="0"/>
        <v>2</v>
      </c>
      <c r="F10" s="42">
        <f t="shared" si="1"/>
        <v>30</v>
      </c>
      <c r="H10" s="40" t="s">
        <v>103</v>
      </c>
      <c r="I10" s="38">
        <v>1.5</v>
      </c>
    </row>
    <row r="11" spans="1:9" ht="21.75" customHeight="1" x14ac:dyDescent="0.25">
      <c r="B11" s="44">
        <v>3</v>
      </c>
      <c r="C11" s="111" t="s">
        <v>102</v>
      </c>
      <c r="D11" s="37">
        <v>30</v>
      </c>
      <c r="E11" s="42">
        <f t="shared" si="0"/>
        <v>1</v>
      </c>
      <c r="F11" s="42">
        <f t="shared" si="1"/>
        <v>30</v>
      </c>
      <c r="H11" s="40" t="s">
        <v>104</v>
      </c>
      <c r="I11" s="38">
        <v>2</v>
      </c>
    </row>
    <row r="12" spans="1:9" ht="21.75" customHeight="1" x14ac:dyDescent="0.25">
      <c r="B12" s="44">
        <v>4</v>
      </c>
      <c r="C12" s="111" t="s">
        <v>104</v>
      </c>
      <c r="D12" s="37">
        <v>10</v>
      </c>
      <c r="E12" s="42">
        <f t="shared" si="0"/>
        <v>2</v>
      </c>
      <c r="F12" s="42">
        <f t="shared" si="1"/>
        <v>20</v>
      </c>
      <c r="H12" s="40" t="s">
        <v>105</v>
      </c>
      <c r="I12" s="38">
        <v>3</v>
      </c>
    </row>
    <row r="13" spans="1:9" ht="21.75" customHeight="1" x14ac:dyDescent="0.25">
      <c r="B13" s="44">
        <v>5</v>
      </c>
      <c r="C13" s="111" t="s">
        <v>102</v>
      </c>
      <c r="D13" s="37">
        <v>5</v>
      </c>
      <c r="E13" s="42">
        <f t="shared" si="0"/>
        <v>1</v>
      </c>
      <c r="F13" s="42">
        <f t="shared" si="1"/>
        <v>5</v>
      </c>
      <c r="H13" s="40" t="s">
        <v>106</v>
      </c>
      <c r="I13" s="38">
        <v>7</v>
      </c>
    </row>
    <row r="14" spans="1:9" ht="21.75" customHeight="1" x14ac:dyDescent="0.25">
      <c r="B14" s="44">
        <v>6</v>
      </c>
      <c r="C14" s="111" t="s">
        <v>102</v>
      </c>
      <c r="D14" s="37">
        <v>56</v>
      </c>
      <c r="E14" s="42">
        <f t="shared" si="0"/>
        <v>1</v>
      </c>
      <c r="F14" s="42">
        <f t="shared" si="1"/>
        <v>56</v>
      </c>
      <c r="H14" s="40" t="s">
        <v>107</v>
      </c>
      <c r="I14" s="38">
        <v>1.1000000000000001</v>
      </c>
    </row>
    <row r="15" spans="1:9" ht="21.75" customHeight="1" x14ac:dyDescent="0.25">
      <c r="B15" s="44">
        <v>7</v>
      </c>
      <c r="C15" s="111" t="s">
        <v>102</v>
      </c>
      <c r="D15" s="37">
        <v>2</v>
      </c>
      <c r="E15" s="42">
        <f t="shared" si="0"/>
        <v>1</v>
      </c>
      <c r="F15" s="42">
        <f t="shared" si="1"/>
        <v>2</v>
      </c>
      <c r="H15" s="40" t="s">
        <v>108</v>
      </c>
      <c r="I15" s="38">
        <v>2</v>
      </c>
    </row>
    <row r="16" spans="1:9" ht="21.75" customHeight="1" thickBot="1" x14ac:dyDescent="0.3">
      <c r="B16" s="44">
        <v>8</v>
      </c>
      <c r="C16" s="111" t="s">
        <v>102</v>
      </c>
      <c r="D16" s="37">
        <v>3</v>
      </c>
      <c r="E16" s="71">
        <f t="shared" si="0"/>
        <v>1</v>
      </c>
      <c r="F16" s="71">
        <f t="shared" si="1"/>
        <v>3</v>
      </c>
      <c r="H16" s="41" t="s">
        <v>109</v>
      </c>
      <c r="I16" s="39">
        <v>3</v>
      </c>
    </row>
    <row r="17" spans="2:9" ht="21.75" customHeight="1" thickTop="1" x14ac:dyDescent="0.25">
      <c r="B17" s="6"/>
      <c r="C17" s="43"/>
      <c r="D17" s="43"/>
      <c r="E17" s="69" t="s">
        <v>100</v>
      </c>
      <c r="F17" s="70">
        <f>SUM(F9:F16)</f>
        <v>156</v>
      </c>
      <c r="H17" s="12"/>
      <c r="I17" s="12"/>
    </row>
  </sheetData>
  <sheetProtection algorithmName="SHA-512" hashValue="nOVYXKYQsOxL3podYT8a7U6jQvgcCgW03PpRfXuuLrLzYcIL7ncTLRgZCmGeiFPJxAd6MhOhvKXrAxF9OBQsCw==" saltValue="aHyYvakIEhnxbw0qtBD2ng==" spinCount="100000" sheet="1" objects="1" scenarios="1"/>
  <mergeCells count="3">
    <mergeCell ref="C7:F7"/>
    <mergeCell ref="H7:I7"/>
    <mergeCell ref="B4:I4"/>
  </mergeCells>
  <dataValidations count="1">
    <dataValidation type="list" allowBlank="1" showInputMessage="1" showErrorMessage="1" sqref="C9:C16">
      <formula1>fruit</formula1>
    </dataValidation>
  </dataValidations>
  <hyperlinks>
    <hyperlink ref="I2" location="MAIN!A1" display="MAIN"/>
  </hyperlinks>
  <pageMargins left="0.7" right="0.42"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workbookViewId="0">
      <selection activeCell="D2" sqref="D2"/>
    </sheetView>
  </sheetViews>
  <sheetFormatPr defaultRowHeight="19.899999999999999" customHeight="1" x14ac:dyDescent="0.25"/>
  <cols>
    <col min="1" max="1" width="5.7109375" customWidth="1"/>
    <col min="2" max="2" width="21" customWidth="1"/>
    <col min="3" max="3" width="88.7109375" customWidth="1"/>
    <col min="4" max="4" width="11.28515625" customWidth="1"/>
    <col min="5" max="5" width="14" customWidth="1"/>
  </cols>
  <sheetData>
    <row r="1" spans="1:4" ht="19.899999999999999" customHeight="1" thickBot="1" x14ac:dyDescent="0.3">
      <c r="A1" s="61"/>
      <c r="D1" s="72" t="s">
        <v>66</v>
      </c>
    </row>
    <row r="2" spans="1:4" ht="19.899999999999999" customHeight="1" thickBot="1" x14ac:dyDescent="0.3">
      <c r="A2" s="61"/>
      <c r="D2" s="1" t="s">
        <v>1</v>
      </c>
    </row>
    <row r="3" spans="1:4" ht="19.899999999999999" customHeight="1" thickTop="1" x14ac:dyDescent="0.25">
      <c r="A3" s="61"/>
    </row>
    <row r="4" spans="1:4" ht="19.899999999999999" customHeight="1" thickBot="1" x14ac:dyDescent="0.3">
      <c r="B4" s="99" t="s">
        <v>224</v>
      </c>
      <c r="C4" s="149" t="s">
        <v>225</v>
      </c>
      <c r="D4" s="149"/>
    </row>
    <row r="5" spans="1:4" ht="19.899999999999999" customHeight="1" thickTop="1" x14ac:dyDescent="0.25">
      <c r="B5" s="98" t="s">
        <v>53</v>
      </c>
      <c r="C5" s="151" t="s">
        <v>54</v>
      </c>
      <c r="D5" s="151"/>
    </row>
    <row r="6" spans="1:4" ht="19.899999999999999" customHeight="1" x14ac:dyDescent="0.25">
      <c r="B6" s="30" t="s">
        <v>61</v>
      </c>
      <c r="C6" s="148" t="s">
        <v>62</v>
      </c>
      <c r="D6" s="148"/>
    </row>
    <row r="7" spans="1:4" ht="19.899999999999999" customHeight="1" x14ac:dyDescent="0.25">
      <c r="B7" s="30" t="s">
        <v>39</v>
      </c>
      <c r="C7" s="148" t="s">
        <v>40</v>
      </c>
      <c r="D7" s="148"/>
    </row>
    <row r="8" spans="1:4" ht="19.899999999999999" customHeight="1" x14ac:dyDescent="0.25">
      <c r="B8" s="30" t="s">
        <v>27</v>
      </c>
      <c r="C8" s="148" t="s">
        <v>28</v>
      </c>
      <c r="D8" s="148"/>
    </row>
    <row r="9" spans="1:4" ht="19.899999999999999" customHeight="1" x14ac:dyDescent="0.25">
      <c r="B9" s="30" t="s">
        <v>47</v>
      </c>
      <c r="C9" s="148" t="s">
        <v>48</v>
      </c>
      <c r="D9" s="148"/>
    </row>
    <row r="10" spans="1:4" ht="19.899999999999999" customHeight="1" x14ac:dyDescent="0.25">
      <c r="B10" s="30" t="s">
        <v>51</v>
      </c>
      <c r="C10" s="148" t="s">
        <v>52</v>
      </c>
      <c r="D10" s="148"/>
    </row>
    <row r="11" spans="1:4" ht="19.899999999999999" customHeight="1" x14ac:dyDescent="0.25">
      <c r="B11" s="30" t="s">
        <v>55</v>
      </c>
      <c r="C11" s="148" t="s">
        <v>56</v>
      </c>
      <c r="D11" s="148"/>
    </row>
    <row r="12" spans="1:4" ht="19.899999999999999" customHeight="1" x14ac:dyDescent="0.25">
      <c r="B12" s="30" t="s">
        <v>57</v>
      </c>
      <c r="C12" s="148" t="s">
        <v>58</v>
      </c>
      <c r="D12" s="148"/>
    </row>
    <row r="13" spans="1:4" ht="19.899999999999999" customHeight="1" x14ac:dyDescent="0.25">
      <c r="B13" s="30" t="s">
        <v>59</v>
      </c>
      <c r="C13" s="148" t="s">
        <v>60</v>
      </c>
      <c r="D13" s="148"/>
    </row>
    <row r="14" spans="1:4" ht="19.899999999999999" customHeight="1" x14ac:dyDescent="0.25">
      <c r="B14" s="30" t="s">
        <v>21</v>
      </c>
      <c r="C14" s="148" t="s">
        <v>22</v>
      </c>
      <c r="D14" s="148"/>
    </row>
    <row r="15" spans="1:4" ht="19.899999999999999" customHeight="1" x14ac:dyDescent="0.25">
      <c r="B15" s="30" t="s">
        <v>23</v>
      </c>
      <c r="C15" s="148" t="s">
        <v>24</v>
      </c>
      <c r="D15" s="148"/>
    </row>
    <row r="16" spans="1:4" ht="19.899999999999999" customHeight="1" x14ac:dyDescent="0.25">
      <c r="B16" s="30" t="s">
        <v>25</v>
      </c>
      <c r="C16" s="148" t="s">
        <v>26</v>
      </c>
      <c r="D16" s="148"/>
    </row>
    <row r="17" spans="2:4" ht="20.45" customHeight="1" x14ac:dyDescent="0.25">
      <c r="B17" s="30" t="s">
        <v>29</v>
      </c>
      <c r="C17" s="148" t="s">
        <v>30</v>
      </c>
      <c r="D17" s="148"/>
    </row>
    <row r="18" spans="2:4" ht="19.899999999999999" customHeight="1" x14ac:dyDescent="0.25">
      <c r="B18" s="30" t="s">
        <v>31</v>
      </c>
      <c r="C18" s="148" t="s">
        <v>32</v>
      </c>
      <c r="D18" s="148"/>
    </row>
    <row r="19" spans="2:4" ht="19.899999999999999" customHeight="1" x14ac:dyDescent="0.25">
      <c r="B19" s="30" t="s">
        <v>33</v>
      </c>
      <c r="C19" s="148" t="s">
        <v>34</v>
      </c>
      <c r="D19" s="148"/>
    </row>
    <row r="20" spans="2:4" ht="19.899999999999999" customHeight="1" x14ac:dyDescent="0.25">
      <c r="B20" s="30" t="s">
        <v>35</v>
      </c>
      <c r="C20" s="148" t="s">
        <v>36</v>
      </c>
      <c r="D20" s="148"/>
    </row>
    <row r="21" spans="2:4" ht="19.899999999999999" customHeight="1" x14ac:dyDescent="0.25">
      <c r="B21" s="30" t="s">
        <v>37</v>
      </c>
      <c r="C21" s="148" t="s">
        <v>38</v>
      </c>
      <c r="D21" s="148"/>
    </row>
    <row r="22" spans="2:4" ht="19.899999999999999" customHeight="1" x14ac:dyDescent="0.25">
      <c r="B22" s="30" t="s">
        <v>41</v>
      </c>
      <c r="C22" s="148" t="s">
        <v>42</v>
      </c>
      <c r="D22" s="148"/>
    </row>
    <row r="23" spans="2:4" ht="42" customHeight="1" x14ac:dyDescent="0.25">
      <c r="B23" s="30" t="s">
        <v>43</v>
      </c>
      <c r="C23" s="150" t="s">
        <v>44</v>
      </c>
      <c r="D23" s="150"/>
    </row>
    <row r="24" spans="2:4" ht="19.899999999999999" customHeight="1" x14ac:dyDescent="0.25">
      <c r="B24" s="30" t="s">
        <v>45</v>
      </c>
      <c r="C24" s="148" t="s">
        <v>46</v>
      </c>
      <c r="D24" s="148"/>
    </row>
    <row r="25" spans="2:4" ht="19.899999999999999" customHeight="1" x14ac:dyDescent="0.25">
      <c r="B25" s="30" t="s">
        <v>49</v>
      </c>
      <c r="C25" s="148" t="s">
        <v>50</v>
      </c>
      <c r="D25" s="148"/>
    </row>
    <row r="26" spans="2:4" ht="19.899999999999999" customHeight="1" x14ac:dyDescent="0.25">
      <c r="B26" s="30" t="s">
        <v>55</v>
      </c>
      <c r="C26" s="148" t="s">
        <v>63</v>
      </c>
      <c r="D26" s="148"/>
    </row>
    <row r="27" spans="2:4" ht="19.899999999999999" customHeight="1" x14ac:dyDescent="0.25">
      <c r="B27" s="30" t="s">
        <v>64</v>
      </c>
      <c r="C27" s="148" t="s">
        <v>65</v>
      </c>
      <c r="D27" s="148"/>
    </row>
  </sheetData>
  <sheetProtection algorithmName="SHA-512" hashValue="GLe27gwACdTGKoOKrKims7A7BkS48PJDUTqjFuyfbLhwUbGBrG6nCiB7kjOuhBH5arN3mn9hMKijnvqRAIOE9g==" saltValue="z08OxfzfCR3qIH9YkgLwSw==" spinCount="100000" sheet="1" objects="1" scenarios="1"/>
  <mergeCells count="24">
    <mergeCell ref="C4:D4"/>
    <mergeCell ref="C24:D24"/>
    <mergeCell ref="C25:D25"/>
    <mergeCell ref="C26:D26"/>
    <mergeCell ref="C27:D27"/>
    <mergeCell ref="C23:D23"/>
    <mergeCell ref="C5:D5"/>
    <mergeCell ref="C18:D18"/>
    <mergeCell ref="C19:D19"/>
    <mergeCell ref="C20:D20"/>
    <mergeCell ref="C21:D21"/>
    <mergeCell ref="C22:D22"/>
    <mergeCell ref="C12:D12"/>
    <mergeCell ref="C13:D13"/>
    <mergeCell ref="C14:D14"/>
    <mergeCell ref="C15:D15"/>
    <mergeCell ref="C16:D16"/>
    <mergeCell ref="C17:D17"/>
    <mergeCell ref="C6:D6"/>
    <mergeCell ref="C7:D7"/>
    <mergeCell ref="C8:D8"/>
    <mergeCell ref="C9:D9"/>
    <mergeCell ref="C10:D10"/>
    <mergeCell ref="C11:D11"/>
  </mergeCells>
  <hyperlinks>
    <hyperlink ref="D2" location="MAIN!A1" display="MAIN"/>
  </hyperlinks>
  <pageMargins left="0.46" right="0.48"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workbookViewId="0">
      <selection activeCell="J2" sqref="J2"/>
    </sheetView>
  </sheetViews>
  <sheetFormatPr defaultRowHeight="18" customHeight="1" x14ac:dyDescent="0.25"/>
  <cols>
    <col min="1" max="1" width="4.7109375" customWidth="1"/>
    <col min="2" max="2" width="4.5703125" customWidth="1"/>
    <col min="3" max="6" width="12.28515625" customWidth="1"/>
    <col min="7" max="7" width="11.85546875" customWidth="1"/>
    <col min="8" max="8" width="20.140625" customWidth="1"/>
    <col min="9" max="9" width="21.42578125" customWidth="1"/>
    <col min="10" max="10" width="11.42578125" customWidth="1"/>
  </cols>
  <sheetData>
    <row r="1" spans="1:10" ht="25.9" customHeight="1" thickBot="1" x14ac:dyDescent="0.3">
      <c r="A1" s="61"/>
      <c r="J1" s="73" t="s">
        <v>126</v>
      </c>
    </row>
    <row r="2" spans="1:10" ht="18" customHeight="1" thickBot="1" x14ac:dyDescent="0.3">
      <c r="J2" s="1" t="s">
        <v>1</v>
      </c>
    </row>
    <row r="3" spans="1:10" ht="18" customHeight="1" thickTop="1" x14ac:dyDescent="0.25"/>
    <row r="4" spans="1:10" ht="18" customHeight="1" x14ac:dyDescent="0.25">
      <c r="B4" s="152" t="s">
        <v>322</v>
      </c>
      <c r="C4" s="152"/>
      <c r="D4" s="152"/>
      <c r="E4" s="152"/>
      <c r="F4" s="152"/>
      <c r="G4" s="152"/>
      <c r="H4" s="152"/>
      <c r="I4" s="152"/>
      <c r="J4" s="152"/>
    </row>
  </sheetData>
  <sheetProtection algorithmName="SHA-512" hashValue="1hkxdzUPLkaydi/tC9xbC4eRVgRQ4MwdZ128s5h1up8Xhw39DMIuakjgQ9O+Wt6kvOb11MKYgSTqNfAYJNi7rg==" saltValue="JquhcOStYiN1daoNhq/Gog==" spinCount="100000" sheet="1" objects="1" scenarios="1"/>
  <mergeCells count="1">
    <mergeCell ref="B4:J4"/>
  </mergeCells>
  <hyperlinks>
    <hyperlink ref="J2" location="MAIN!A1" display="MAIN"/>
  </hyperlinks>
  <printOptions horizontalCentered="1"/>
  <pageMargins left="0.49" right="0.43" top="0.55000000000000004" bottom="0.75" header="0.3" footer="0.3"/>
  <pageSetup scale="78"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workbookViewId="0">
      <selection activeCell="D2" sqref="D2"/>
    </sheetView>
  </sheetViews>
  <sheetFormatPr defaultRowHeight="19.899999999999999" customHeight="1" x14ac:dyDescent="0.25"/>
  <cols>
    <col min="1" max="1" width="5" customWidth="1"/>
    <col min="2" max="2" width="33.28515625" customWidth="1"/>
    <col min="3" max="3" width="63.7109375" customWidth="1"/>
    <col min="4" max="4" width="12" customWidth="1"/>
    <col min="5" max="5" width="10.28515625" customWidth="1"/>
  </cols>
  <sheetData>
    <row r="1" spans="1:4" ht="19.899999999999999" customHeight="1" thickBot="1" x14ac:dyDescent="0.3">
      <c r="A1" s="61"/>
      <c r="D1" s="73" t="s">
        <v>155</v>
      </c>
    </row>
    <row r="2" spans="1:4" ht="19.899999999999999" customHeight="1" thickBot="1" x14ac:dyDescent="0.3">
      <c r="D2" s="1" t="s">
        <v>1</v>
      </c>
    </row>
    <row r="3" spans="1:4" ht="19.899999999999999" customHeight="1" thickTop="1" x14ac:dyDescent="0.25"/>
    <row r="4" spans="1:4" ht="19.899999999999999" customHeight="1" thickBot="1" x14ac:dyDescent="0.3">
      <c r="B4" s="107" t="s">
        <v>261</v>
      </c>
      <c r="C4" s="154" t="s">
        <v>260</v>
      </c>
      <c r="D4" s="154"/>
    </row>
    <row r="5" spans="1:4" ht="19.899999999999999" customHeight="1" thickTop="1" x14ac:dyDescent="0.25">
      <c r="B5" s="106" t="s">
        <v>78</v>
      </c>
      <c r="C5" s="155" t="s">
        <v>77</v>
      </c>
      <c r="D5" s="155"/>
    </row>
    <row r="6" spans="1:4" ht="19.899999999999999" customHeight="1" x14ac:dyDescent="0.25">
      <c r="B6" s="44" t="s">
        <v>76</v>
      </c>
      <c r="C6" s="153" t="s">
        <v>75</v>
      </c>
      <c r="D6" s="153"/>
    </row>
    <row r="7" spans="1:4" ht="19.899999999999999" customHeight="1" x14ac:dyDescent="0.25">
      <c r="B7" s="44" t="s">
        <v>74</v>
      </c>
      <c r="C7" s="153" t="s">
        <v>73</v>
      </c>
      <c r="D7" s="153"/>
    </row>
    <row r="8" spans="1:4" ht="19.899999999999999" customHeight="1" x14ac:dyDescent="0.25">
      <c r="B8" s="44" t="s">
        <v>72</v>
      </c>
      <c r="C8" s="153" t="s">
        <v>71</v>
      </c>
      <c r="D8" s="153"/>
    </row>
    <row r="9" spans="1:4" ht="19.899999999999999" customHeight="1" x14ac:dyDescent="0.25">
      <c r="B9" s="44" t="s">
        <v>70</v>
      </c>
      <c r="C9" s="153" t="s">
        <v>226</v>
      </c>
      <c r="D9" s="153"/>
    </row>
    <row r="10" spans="1:4" ht="19.899999999999999" customHeight="1" x14ac:dyDescent="0.25">
      <c r="B10" s="44" t="s">
        <v>69</v>
      </c>
      <c r="C10" s="153" t="s">
        <v>227</v>
      </c>
      <c r="D10" s="153"/>
    </row>
    <row r="11" spans="1:4" ht="19.899999999999999" customHeight="1" x14ac:dyDescent="0.25">
      <c r="B11" s="44" t="s">
        <v>240</v>
      </c>
      <c r="C11" s="153" t="s">
        <v>241</v>
      </c>
      <c r="D11" s="153"/>
    </row>
    <row r="12" spans="1:4" ht="19.899999999999999" customHeight="1" x14ac:dyDescent="0.25">
      <c r="B12" s="105" t="s">
        <v>268</v>
      </c>
      <c r="C12" s="153" t="s">
        <v>269</v>
      </c>
      <c r="D12" s="153"/>
    </row>
    <row r="13" spans="1:4" ht="19.899999999999999" customHeight="1" x14ac:dyDescent="0.25">
      <c r="B13" s="108" t="s">
        <v>232</v>
      </c>
      <c r="C13" s="153" t="s">
        <v>233</v>
      </c>
      <c r="D13" s="153"/>
    </row>
    <row r="14" spans="1:4" ht="19.899999999999999" customHeight="1" x14ac:dyDescent="0.25">
      <c r="B14" s="108" t="s">
        <v>234</v>
      </c>
      <c r="C14" s="153" t="s">
        <v>235</v>
      </c>
      <c r="D14" s="153"/>
    </row>
    <row r="15" spans="1:4" ht="19.899999999999999" customHeight="1" x14ac:dyDescent="0.25">
      <c r="B15" s="108" t="s">
        <v>236</v>
      </c>
      <c r="C15" s="153" t="s">
        <v>237</v>
      </c>
      <c r="D15" s="153"/>
    </row>
    <row r="16" spans="1:4" ht="19.899999999999999" customHeight="1" x14ac:dyDescent="0.25">
      <c r="B16" s="108" t="s">
        <v>238</v>
      </c>
      <c r="C16" s="153" t="s">
        <v>239</v>
      </c>
      <c r="D16" s="153"/>
    </row>
    <row r="17" spans="2:4" ht="19.899999999999999" customHeight="1" x14ac:dyDescent="0.25">
      <c r="B17" s="108" t="s">
        <v>243</v>
      </c>
      <c r="C17" s="153" t="s">
        <v>242</v>
      </c>
      <c r="D17" s="153"/>
    </row>
    <row r="18" spans="2:4" ht="19.899999999999999" customHeight="1" x14ac:dyDescent="0.25">
      <c r="B18" s="108" t="s">
        <v>248</v>
      </c>
      <c r="C18" s="153" t="s">
        <v>249</v>
      </c>
      <c r="D18" s="153"/>
    </row>
    <row r="19" spans="2:4" ht="19.899999999999999" customHeight="1" x14ac:dyDescent="0.25">
      <c r="B19" s="108" t="s">
        <v>250</v>
      </c>
      <c r="C19" s="153" t="s">
        <v>251</v>
      </c>
      <c r="D19" s="153"/>
    </row>
    <row r="20" spans="2:4" ht="19.899999999999999" customHeight="1" x14ac:dyDescent="0.25">
      <c r="B20" s="108" t="s">
        <v>244</v>
      </c>
      <c r="C20" s="153" t="s">
        <v>245</v>
      </c>
      <c r="D20" s="153"/>
    </row>
    <row r="21" spans="2:4" ht="19.899999999999999" customHeight="1" x14ac:dyDescent="0.25">
      <c r="B21" s="108" t="s">
        <v>246</v>
      </c>
      <c r="C21" s="153" t="s">
        <v>247</v>
      </c>
      <c r="D21" s="153"/>
    </row>
    <row r="22" spans="2:4" ht="19.899999999999999" customHeight="1" x14ac:dyDescent="0.25">
      <c r="B22" s="108" t="s">
        <v>252</v>
      </c>
      <c r="C22" s="153" t="s">
        <v>253</v>
      </c>
      <c r="D22" s="153"/>
    </row>
    <row r="23" spans="2:4" ht="19.899999999999999" customHeight="1" x14ac:dyDescent="0.25">
      <c r="B23" s="108" t="s">
        <v>254</v>
      </c>
      <c r="C23" s="153" t="s">
        <v>255</v>
      </c>
      <c r="D23" s="153"/>
    </row>
    <row r="24" spans="2:4" ht="19.899999999999999" customHeight="1" x14ac:dyDescent="0.25">
      <c r="B24" s="108" t="s">
        <v>256</v>
      </c>
      <c r="C24" s="153" t="s">
        <v>257</v>
      </c>
      <c r="D24" s="153"/>
    </row>
    <row r="25" spans="2:4" ht="19.899999999999999" customHeight="1" x14ac:dyDescent="0.25">
      <c r="B25" s="108" t="s">
        <v>258</v>
      </c>
      <c r="C25" s="153" t="s">
        <v>259</v>
      </c>
      <c r="D25" s="153"/>
    </row>
    <row r="26" spans="2:4" ht="19.899999999999999" customHeight="1" x14ac:dyDescent="0.25">
      <c r="B26" s="108" t="s">
        <v>168</v>
      </c>
      <c r="C26" s="153" t="s">
        <v>169</v>
      </c>
      <c r="D26" s="153"/>
    </row>
    <row r="27" spans="2:4" ht="19.899999999999999" customHeight="1" x14ac:dyDescent="0.25">
      <c r="B27" s="108" t="s">
        <v>263</v>
      </c>
      <c r="C27" s="153" t="s">
        <v>262</v>
      </c>
      <c r="D27" s="153"/>
    </row>
    <row r="28" spans="2:4" ht="19.899999999999999" customHeight="1" x14ac:dyDescent="0.25">
      <c r="B28" s="108" t="s">
        <v>264</v>
      </c>
      <c r="C28" s="153" t="s">
        <v>265</v>
      </c>
      <c r="D28" s="153"/>
    </row>
    <row r="29" spans="2:4" ht="19.899999999999999" customHeight="1" x14ac:dyDescent="0.25">
      <c r="B29" s="108" t="s">
        <v>266</v>
      </c>
      <c r="C29" s="153" t="s">
        <v>267</v>
      </c>
      <c r="D29" s="153"/>
    </row>
    <row r="30" spans="2:4" ht="19.899999999999999" customHeight="1" x14ac:dyDescent="0.25">
      <c r="B30" s="108" t="s">
        <v>281</v>
      </c>
      <c r="C30" s="153" t="s">
        <v>13</v>
      </c>
      <c r="D30" s="153"/>
    </row>
    <row r="31" spans="2:4" ht="19.899999999999999" customHeight="1" x14ac:dyDescent="0.25">
      <c r="B31" s="108" t="s">
        <v>282</v>
      </c>
      <c r="C31" s="153" t="s">
        <v>14</v>
      </c>
      <c r="D31" s="153"/>
    </row>
    <row r="32" spans="2:4" ht="19.899999999999999" customHeight="1" x14ac:dyDescent="0.25">
      <c r="B32" s="108" t="s">
        <v>283</v>
      </c>
      <c r="C32" s="153" t="s">
        <v>15</v>
      </c>
      <c r="D32" s="153"/>
    </row>
    <row r="33" spans="2:4" ht="19.899999999999999" customHeight="1" x14ac:dyDescent="0.25">
      <c r="B33" s="108" t="s">
        <v>284</v>
      </c>
      <c r="C33" s="153" t="s">
        <v>16</v>
      </c>
      <c r="D33" s="153"/>
    </row>
  </sheetData>
  <sheetProtection algorithmName="SHA-512" hashValue="FHK81NxvFTIYkaHu6wrUW5g4dYrpsu47arqnNjB2gKTPEJyrsVk8eqcGL+O3EzBrC8LnvwYTvIfRKZJsKgFiKA==" saltValue="7vThyQlmqvrK09C8YA4ZGA==" spinCount="100000" sheet="1" objects="1" scenarios="1"/>
  <mergeCells count="30">
    <mergeCell ref="C10:D10"/>
    <mergeCell ref="C5:D5"/>
    <mergeCell ref="C6:D6"/>
    <mergeCell ref="C7:D7"/>
    <mergeCell ref="C8:D8"/>
    <mergeCell ref="C9:D9"/>
    <mergeCell ref="C18:D18"/>
    <mergeCell ref="C19:D19"/>
    <mergeCell ref="C20:D20"/>
    <mergeCell ref="C11:D11"/>
    <mergeCell ref="C12:D12"/>
    <mergeCell ref="C13:D13"/>
    <mergeCell ref="C14:D14"/>
    <mergeCell ref="C15:D15"/>
    <mergeCell ref="C31:D31"/>
    <mergeCell ref="C32:D32"/>
    <mergeCell ref="C33:D33"/>
    <mergeCell ref="C4:D4"/>
    <mergeCell ref="C26:D26"/>
    <mergeCell ref="C27:D27"/>
    <mergeCell ref="C28:D28"/>
    <mergeCell ref="C29:D29"/>
    <mergeCell ref="C30:D30"/>
    <mergeCell ref="C21:D21"/>
    <mergeCell ref="C22:D22"/>
    <mergeCell ref="C23:D23"/>
    <mergeCell ref="C24:D24"/>
    <mergeCell ref="C25:D25"/>
    <mergeCell ref="C16:D16"/>
    <mergeCell ref="C17:D17"/>
  </mergeCells>
  <hyperlinks>
    <hyperlink ref="D2" location="MAIN!A1" display="MAIN"/>
  </hyperlinks>
  <pageMargins left="0.7" right="0.7" top="0.75" bottom="0.75" header="0.3" footer="0.3"/>
  <pageSetup scale="79"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
  <sheetViews>
    <sheetView workbookViewId="0">
      <selection activeCell="D11" sqref="D11"/>
    </sheetView>
  </sheetViews>
  <sheetFormatPr defaultRowHeight="24" customHeight="1" x14ac:dyDescent="0.25"/>
  <cols>
    <col min="1" max="1" width="3.5703125" customWidth="1"/>
    <col min="2" max="2" width="15.5703125" customWidth="1"/>
    <col min="3" max="3" width="51.140625" customWidth="1"/>
    <col min="4" max="4" width="77.28515625" customWidth="1"/>
    <col min="5" max="5" width="10.7109375" customWidth="1"/>
  </cols>
  <sheetData>
    <row r="1" spans="2:5" ht="24" customHeight="1" thickBot="1" x14ac:dyDescent="0.3">
      <c r="E1" s="72" t="s">
        <v>158</v>
      </c>
    </row>
    <row r="2" spans="2:5" ht="24" customHeight="1" thickBot="1" x14ac:dyDescent="0.3">
      <c r="E2" s="1" t="s">
        <v>1</v>
      </c>
    </row>
    <row r="3" spans="2:5" ht="24" customHeight="1" thickTop="1" x14ac:dyDescent="0.25"/>
    <row r="4" spans="2:5" ht="24" customHeight="1" x14ac:dyDescent="0.25">
      <c r="D4" s="76"/>
    </row>
    <row r="5" spans="2:5" ht="24" customHeight="1" x14ac:dyDescent="0.25">
      <c r="D5" s="45"/>
    </row>
    <row r="7" spans="2:5" ht="24" customHeight="1" x14ac:dyDescent="0.25">
      <c r="B7" s="152" t="s">
        <v>322</v>
      </c>
      <c r="C7" s="152"/>
      <c r="D7" s="152"/>
      <c r="E7" s="152"/>
    </row>
  </sheetData>
  <sheetProtection algorithmName="SHA-512" hashValue="Z4yHb76O9kuiBXgdlpngqB3Mh4nurCyEAI1PUbanu3gGbEeCWlADEt8ayLwjUtj3avL4GBIzabWLexeLpgP+3g==" saltValue="9ri7IGpxzoL/3aPiRWMEjA==" spinCount="100000" sheet="1" objects="1" scenarios="1"/>
  <mergeCells count="1">
    <mergeCell ref="B7:E7"/>
  </mergeCells>
  <hyperlinks>
    <hyperlink ref="E2" location="MAIN!A1" display="MAIN"/>
  </hyperlinks>
  <pageMargins left="0.37" right="0.32" top="0.75" bottom="0.75" header="0.3" footer="0.3"/>
  <pageSetup scale="62"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1"/>
  <sheetViews>
    <sheetView workbookViewId="0">
      <selection activeCell="E2" sqref="E2"/>
    </sheetView>
  </sheetViews>
  <sheetFormatPr defaultRowHeight="24" customHeight="1" x14ac:dyDescent="0.25"/>
  <cols>
    <col min="1" max="1" width="3.5703125" customWidth="1"/>
    <col min="2" max="2" width="40.140625" customWidth="1"/>
    <col min="3" max="3" width="32.7109375" customWidth="1"/>
    <col min="4" max="4" width="88.85546875" customWidth="1"/>
    <col min="5" max="5" width="12.140625" customWidth="1"/>
  </cols>
  <sheetData>
    <row r="1" spans="2:5" ht="24" customHeight="1" thickBot="1" x14ac:dyDescent="0.3">
      <c r="E1" s="72" t="s">
        <v>271</v>
      </c>
    </row>
    <row r="2" spans="2:5" ht="24" customHeight="1" thickBot="1" x14ac:dyDescent="0.3">
      <c r="E2" s="1" t="s">
        <v>1</v>
      </c>
    </row>
    <row r="3" spans="2:5" ht="24" customHeight="1" thickTop="1" x14ac:dyDescent="0.25"/>
    <row r="4" spans="2:5" ht="24" customHeight="1" x14ac:dyDescent="0.25">
      <c r="B4" s="156" t="s">
        <v>276</v>
      </c>
      <c r="C4" s="157"/>
      <c r="D4" s="157"/>
      <c r="E4" s="157"/>
    </row>
    <row r="6" spans="2:5" ht="24" customHeight="1" x14ac:dyDescent="0.25">
      <c r="B6" s="20" t="s">
        <v>90</v>
      </c>
    </row>
    <row r="7" spans="2:5" ht="24" customHeight="1" x14ac:dyDescent="0.25">
      <c r="C7" s="102" t="s">
        <v>270</v>
      </c>
    </row>
    <row r="8" spans="2:5" ht="24" customHeight="1" x14ac:dyDescent="0.25">
      <c r="B8" s="109" t="s">
        <v>274</v>
      </c>
      <c r="C8" s="29" t="str">
        <f>LEFT(C7, FIND("",C7,1))</f>
        <v>F</v>
      </c>
      <c r="D8" s="158" t="s">
        <v>275</v>
      </c>
      <c r="E8" s="158"/>
    </row>
    <row r="9" spans="2:5" ht="24" customHeight="1" x14ac:dyDescent="0.25">
      <c r="B9" s="109" t="s">
        <v>272</v>
      </c>
      <c r="C9" s="29" t="str">
        <f>LEFT(C7, FIND(" ",C7,1))</f>
        <v xml:space="preserve">First </v>
      </c>
      <c r="D9" s="158" t="s">
        <v>277</v>
      </c>
      <c r="E9" s="158"/>
    </row>
    <row r="10" spans="2:5" ht="24" customHeight="1" x14ac:dyDescent="0.25">
      <c r="B10" s="109" t="s">
        <v>280</v>
      </c>
      <c r="C10" s="29" t="str">
        <f xml:space="preserve"> MID(C7, FIND(" ",C7,1)+1, FIND(" ",C7,FIND(" ",C7,1)+1)-(FIND(" ",C7,FIND(" ",C7,1))))</f>
        <v xml:space="preserve">Second </v>
      </c>
      <c r="D10" s="158" t="s">
        <v>279</v>
      </c>
      <c r="E10" s="158"/>
    </row>
    <row r="11" spans="2:5" ht="24" customHeight="1" x14ac:dyDescent="0.25">
      <c r="B11" s="109" t="s">
        <v>273</v>
      </c>
      <c r="C11" s="29" t="str">
        <f>RIGHT(C7,LEN(C7)-FIND(" ",C7,1))</f>
        <v>Second Third and Last</v>
      </c>
      <c r="D11" s="158" t="s">
        <v>278</v>
      </c>
      <c r="E11" s="158"/>
    </row>
  </sheetData>
  <sheetProtection algorithmName="SHA-512" hashValue="MZah/O05uDqoBQmb7huQ+YDHJWJPr+EapHwYPBHVZgI8y7vhLfz8z6e+s41OgYkChGDiznRR/o1Ewl0odwiZTQ==" saltValue="X88xeBs5M4fm+XqRuEEHNQ==" spinCount="100000" sheet="1" objects="1" scenarios="1"/>
  <mergeCells count="5">
    <mergeCell ref="B4:E4"/>
    <mergeCell ref="D8:E8"/>
    <mergeCell ref="D9:E9"/>
    <mergeCell ref="D10:E10"/>
    <mergeCell ref="D11:E11"/>
  </mergeCells>
  <hyperlinks>
    <hyperlink ref="E2" location="MAIN!A1" display="MAIN"/>
  </hyperlinks>
  <pageMargins left="0.46" right="0.37" top="0.75" bottom="0.75" header="0.3" footer="0.3"/>
  <pageSetup scale="55"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workbookViewId="0">
      <selection activeCell="E2" sqref="E2"/>
    </sheetView>
  </sheetViews>
  <sheetFormatPr defaultRowHeight="21" customHeight="1" x14ac:dyDescent="0.25"/>
  <cols>
    <col min="1" max="1" width="6.140625" customWidth="1"/>
    <col min="2" max="2" width="14.28515625" customWidth="1"/>
    <col min="3" max="3" width="23.85546875" customWidth="1"/>
    <col min="4" max="4" width="77.85546875" customWidth="1"/>
    <col min="5" max="5" width="10.85546875" customWidth="1"/>
    <col min="6" max="6" width="10.28515625" customWidth="1"/>
  </cols>
  <sheetData>
    <row r="1" spans="1:8" ht="21" customHeight="1" thickBot="1" x14ac:dyDescent="0.3">
      <c r="A1" s="61"/>
      <c r="E1" s="72" t="s">
        <v>3</v>
      </c>
    </row>
    <row r="2" spans="1:8" ht="21" customHeight="1" thickBot="1" x14ac:dyDescent="0.3">
      <c r="A2" s="61"/>
      <c r="E2" s="1" t="s">
        <v>1</v>
      </c>
    </row>
    <row r="3" spans="1:8" ht="21" customHeight="1" thickTop="1" x14ac:dyDescent="0.25"/>
    <row r="4" spans="1:8" ht="21" customHeight="1" x14ac:dyDescent="0.25">
      <c r="B4" s="159" t="s">
        <v>91</v>
      </c>
      <c r="C4" s="160"/>
      <c r="D4" s="160"/>
      <c r="E4" s="161"/>
    </row>
    <row r="5" spans="1:8" ht="21" customHeight="1" x14ac:dyDescent="0.25">
      <c r="B5" s="63">
        <v>42109</v>
      </c>
      <c r="C5" s="85" t="str">
        <f>TEXT(B5,"dddd")</f>
        <v>Wednesday</v>
      </c>
      <c r="D5" s="79" t="s">
        <v>207</v>
      </c>
      <c r="E5" s="86"/>
    </row>
    <row r="6" spans="1:8" ht="21" customHeight="1" x14ac:dyDescent="0.25">
      <c r="B6" s="63">
        <v>42607</v>
      </c>
      <c r="C6" s="85" t="str">
        <f>TEXT(B6,"ddd")</f>
        <v>Thu</v>
      </c>
      <c r="D6" s="79" t="s">
        <v>208</v>
      </c>
      <c r="E6" s="86"/>
    </row>
    <row r="8" spans="1:8" ht="21" customHeight="1" x14ac:dyDescent="0.25">
      <c r="B8" s="159" t="s">
        <v>170</v>
      </c>
      <c r="C8" s="160"/>
      <c r="D8" s="160"/>
      <c r="E8" s="161"/>
    </row>
    <row r="9" spans="1:8" ht="21" customHeight="1" x14ac:dyDescent="0.25">
      <c r="B9" s="63">
        <v>42581</v>
      </c>
      <c r="C9" s="87">
        <f>MONTH(B9)</f>
        <v>7</v>
      </c>
      <c r="D9" s="79" t="s">
        <v>171</v>
      </c>
      <c r="E9" s="86"/>
    </row>
    <row r="11" spans="1:8" ht="21" customHeight="1" x14ac:dyDescent="0.25">
      <c r="B11" s="162" t="s">
        <v>92</v>
      </c>
      <c r="C11" s="162"/>
      <c r="D11" s="163"/>
      <c r="E11" s="163"/>
    </row>
    <row r="12" spans="1:8" ht="21" customHeight="1" x14ac:dyDescent="0.25">
      <c r="B12" s="63">
        <v>42603</v>
      </c>
      <c r="C12" s="88">
        <f>WEEKNUM(B12)</f>
        <v>35</v>
      </c>
      <c r="D12" s="79" t="s">
        <v>209</v>
      </c>
      <c r="E12" s="86"/>
    </row>
    <row r="14" spans="1:8" ht="21" customHeight="1" x14ac:dyDescent="0.25">
      <c r="B14" s="159" t="s">
        <v>95</v>
      </c>
      <c r="C14" s="160"/>
      <c r="D14" s="160"/>
      <c r="E14" s="161"/>
    </row>
    <row r="15" spans="1:8" ht="21" customHeight="1" x14ac:dyDescent="0.25">
      <c r="B15" s="63">
        <v>42109</v>
      </c>
      <c r="C15" s="89">
        <f>B15-WEEKDAY(B15)+1</f>
        <v>42106</v>
      </c>
      <c r="D15" s="79" t="s">
        <v>210</v>
      </c>
      <c r="E15" s="86"/>
    </row>
    <row r="16" spans="1:8" ht="21" customHeight="1" x14ac:dyDescent="0.25">
      <c r="H16" s="45"/>
    </row>
    <row r="17" spans="2:5" ht="21" customHeight="1" x14ac:dyDescent="0.25">
      <c r="B17" s="159" t="s">
        <v>172</v>
      </c>
      <c r="C17" s="160"/>
      <c r="D17" s="160"/>
      <c r="E17" s="161"/>
    </row>
    <row r="18" spans="2:5" ht="21" customHeight="1" x14ac:dyDescent="0.25">
      <c r="B18" s="62" t="s">
        <v>176</v>
      </c>
      <c r="C18" s="90">
        <v>42016</v>
      </c>
      <c r="D18" s="91"/>
      <c r="E18" s="4"/>
    </row>
    <row r="19" spans="2:5" ht="21" customHeight="1" x14ac:dyDescent="0.25">
      <c r="B19" s="62" t="s">
        <v>177</v>
      </c>
      <c r="C19" s="90">
        <v>42581</v>
      </c>
      <c r="D19" s="92"/>
      <c r="E19" s="14"/>
    </row>
    <row r="20" spans="2:5" ht="21" customHeight="1" x14ac:dyDescent="0.25">
      <c r="B20" s="62" t="s">
        <v>174</v>
      </c>
      <c r="C20" s="88">
        <f>DATEDIF(C18,C19,"d")</f>
        <v>565</v>
      </c>
      <c r="D20" s="79" t="s">
        <v>211</v>
      </c>
      <c r="E20" s="86"/>
    </row>
    <row r="21" spans="2:5" ht="21" customHeight="1" x14ac:dyDescent="0.25">
      <c r="B21" s="62" t="s">
        <v>175</v>
      </c>
      <c r="C21" s="88">
        <f>DATEDIF(C18,C19,"m")</f>
        <v>18</v>
      </c>
      <c r="D21" s="79" t="s">
        <v>212</v>
      </c>
      <c r="E21" s="86"/>
    </row>
    <row r="22" spans="2:5" ht="21" customHeight="1" x14ac:dyDescent="0.25">
      <c r="B22" s="62" t="s">
        <v>173</v>
      </c>
      <c r="C22" s="88">
        <f>DATEDIF(C18,C19,"y")</f>
        <v>1</v>
      </c>
      <c r="D22" s="79" t="s">
        <v>213</v>
      </c>
      <c r="E22" s="86"/>
    </row>
    <row r="24" spans="2:5" ht="21" customHeight="1" x14ac:dyDescent="0.25">
      <c r="B24" s="159" t="s">
        <v>93</v>
      </c>
      <c r="C24" s="160"/>
      <c r="D24" s="160"/>
      <c r="E24" s="161"/>
    </row>
    <row r="25" spans="2:5" ht="21" customHeight="1" x14ac:dyDescent="0.25">
      <c r="B25" s="62" t="s">
        <v>176</v>
      </c>
      <c r="C25" s="90">
        <v>40909</v>
      </c>
      <c r="D25" s="91"/>
      <c r="E25" s="4"/>
    </row>
    <row r="26" spans="2:5" ht="21" customHeight="1" x14ac:dyDescent="0.25">
      <c r="B26" s="62" t="s">
        <v>177</v>
      </c>
      <c r="C26" s="90">
        <v>42129</v>
      </c>
      <c r="D26" s="92"/>
      <c r="E26" s="14"/>
    </row>
    <row r="27" spans="2:5" ht="21" customHeight="1" x14ac:dyDescent="0.25">
      <c r="B27" s="56"/>
      <c r="C27" s="88">
        <f>NETWORKDAYS(C25,C26)</f>
        <v>872</v>
      </c>
      <c r="D27" s="79" t="s">
        <v>214</v>
      </c>
      <c r="E27" s="86"/>
    </row>
    <row r="29" spans="2:5" ht="21" customHeight="1" x14ac:dyDescent="0.25">
      <c r="B29" s="159" t="s">
        <v>94</v>
      </c>
      <c r="C29" s="160"/>
      <c r="D29" s="160"/>
      <c r="E29" s="161"/>
    </row>
    <row r="30" spans="2:5" ht="21" customHeight="1" x14ac:dyDescent="0.25">
      <c r="B30" s="62" t="s">
        <v>176</v>
      </c>
      <c r="C30" s="90">
        <v>40909</v>
      </c>
      <c r="D30" s="91"/>
      <c r="E30" s="4"/>
    </row>
    <row r="31" spans="2:5" ht="21" customHeight="1" x14ac:dyDescent="0.25">
      <c r="B31" s="62" t="s">
        <v>177</v>
      </c>
      <c r="C31" s="90">
        <v>42272</v>
      </c>
      <c r="D31" s="92"/>
      <c r="E31" s="14"/>
    </row>
    <row r="32" spans="2:5" ht="21" customHeight="1" x14ac:dyDescent="0.25">
      <c r="B32" s="56"/>
      <c r="C32" s="88">
        <f>INT((C31-C30)/7)</f>
        <v>194</v>
      </c>
      <c r="D32" s="79" t="s">
        <v>215</v>
      </c>
      <c r="E32" s="86"/>
    </row>
    <row r="34" spans="2:5" ht="21" customHeight="1" x14ac:dyDescent="0.25">
      <c r="B34" s="159" t="s">
        <v>178</v>
      </c>
      <c r="C34" s="160"/>
      <c r="D34" s="160"/>
      <c r="E34" s="161"/>
    </row>
    <row r="35" spans="2:5" ht="21" customHeight="1" x14ac:dyDescent="0.25">
      <c r="B35" s="62" t="s">
        <v>176</v>
      </c>
      <c r="C35" s="90">
        <v>42249</v>
      </c>
      <c r="D35" s="91"/>
      <c r="E35" s="4"/>
    </row>
    <row r="36" spans="2:5" ht="21" customHeight="1" x14ac:dyDescent="0.25">
      <c r="B36" s="62" t="s">
        <v>177</v>
      </c>
      <c r="C36" s="90">
        <v>42272</v>
      </c>
      <c r="D36" s="92"/>
      <c r="E36" s="14"/>
    </row>
    <row r="37" spans="2:5" ht="21" customHeight="1" x14ac:dyDescent="0.25">
      <c r="B37" s="56"/>
      <c r="C37" s="88" t="b">
        <f>MONTH(C35)&amp;YEAR(C35)=MONTH(C36)&amp;YEAR(C36)</f>
        <v>1</v>
      </c>
      <c r="D37" s="79" t="s">
        <v>216</v>
      </c>
      <c r="E37" s="86"/>
    </row>
    <row r="39" spans="2:5" ht="21" customHeight="1" x14ac:dyDescent="0.25">
      <c r="B39" s="159" t="s">
        <v>228</v>
      </c>
      <c r="C39" s="160"/>
      <c r="D39" s="160"/>
      <c r="E39" s="161"/>
    </row>
    <row r="40" spans="2:5" ht="21" customHeight="1" x14ac:dyDescent="0.25">
      <c r="B40" s="62" t="s">
        <v>176</v>
      </c>
      <c r="C40" s="90">
        <v>28631</v>
      </c>
      <c r="D40" s="91"/>
      <c r="E40" s="4"/>
    </row>
    <row r="41" spans="2:5" ht="21" customHeight="1" x14ac:dyDescent="0.25">
      <c r="B41" s="62" t="s">
        <v>177</v>
      </c>
      <c r="C41" s="90">
        <v>41604</v>
      </c>
      <c r="D41" s="92"/>
      <c r="E41" s="14"/>
    </row>
    <row r="42" spans="2:5" ht="111" customHeight="1" x14ac:dyDescent="0.25">
      <c r="B42" s="56"/>
      <c r="C42" s="120" t="str">
        <f>IF(C41,IF(AND(DATEDIF(C40,C41,"y") &lt;=0, DATEDIF(C40,C41,"ym") &lt;=0), DATEDIF(C40,C41,"md") &amp; " day(s)",
IF(DATEDIF(C40,C41,"y")&lt;=0, DATEDIF(C40,C41,"ym") &amp; " month(s) and "&amp; DATEDIF(C40,C41,"md") &amp; " day(s)",
DATEDIF(C40,C41,"y") &amp; " year(s), " &amp; DATEDIF(C40,C41,"ym") &amp; " month(s) and "&amp; DATEDIF(C40,C41,"md") &amp; " day(s)")),"")</f>
        <v>35 year(s), 6 month(s) and 5 day(s)</v>
      </c>
      <c r="D42" s="104" t="s">
        <v>229</v>
      </c>
      <c r="E42" s="86"/>
    </row>
    <row r="44" spans="2:5" ht="21" customHeight="1" x14ac:dyDescent="0.25">
      <c r="B44" s="159" t="s">
        <v>287</v>
      </c>
      <c r="C44" s="160"/>
      <c r="D44" s="160"/>
      <c r="E44" s="161"/>
    </row>
    <row r="45" spans="2:5" ht="21" customHeight="1" x14ac:dyDescent="0.25">
      <c r="B45" s="63">
        <v>42581</v>
      </c>
      <c r="C45" s="87">
        <f>MONTH(B45)</f>
        <v>7</v>
      </c>
      <c r="D45" s="103" t="s">
        <v>171</v>
      </c>
      <c r="E45" s="86"/>
    </row>
    <row r="48" spans="2:5" ht="21" customHeight="1" x14ac:dyDescent="0.25">
      <c r="B48" s="63">
        <v>42100</v>
      </c>
      <c r="C48" s="87" t="str">
        <f>"Today is " &amp; TEXT(B48, "MM/DD/YYYY")</f>
        <v>Today is 04/06/2015</v>
      </c>
      <c r="D48" s="103" t="s">
        <v>230</v>
      </c>
      <c r="E48" s="86"/>
    </row>
  </sheetData>
  <sheetProtection algorithmName="SHA-512" hashValue="ENCrG0fPtRR8SS9ZqA3triCz4zd3htUudQoqIyErDBERl1rEHSA8qJDyc/Z690uveBwMe1LVn6LbHWwt1ZS3Qw==" saltValue="yRpq0MWksiU4MC6mfR3y3g==" spinCount="100000" sheet="1" objects="1" scenarios="1"/>
  <mergeCells count="10">
    <mergeCell ref="B39:E39"/>
    <mergeCell ref="B44:E44"/>
    <mergeCell ref="B34:E34"/>
    <mergeCell ref="B14:E14"/>
    <mergeCell ref="B4:E4"/>
    <mergeCell ref="B11:E11"/>
    <mergeCell ref="B17:E17"/>
    <mergeCell ref="B24:E24"/>
    <mergeCell ref="B29:E29"/>
    <mergeCell ref="B8:E8"/>
  </mergeCells>
  <hyperlinks>
    <hyperlink ref="E2" location="MAIN!A1" display="MAIN"/>
  </hyperlinks>
  <pageMargins left="0.7" right="0.7" top="0.5" bottom="0.46"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workbookViewId="0">
      <selection activeCell="G2" sqref="G2"/>
    </sheetView>
  </sheetViews>
  <sheetFormatPr defaultRowHeight="17.45" customHeight="1" x14ac:dyDescent="0.25"/>
  <cols>
    <col min="1" max="1" width="3.42578125" customWidth="1"/>
    <col min="2" max="2" width="4.85546875" customWidth="1"/>
    <col min="3" max="3" width="22.85546875" customWidth="1"/>
    <col min="6" max="6" width="60" customWidth="1"/>
    <col min="7" max="7" width="10.140625" customWidth="1"/>
  </cols>
  <sheetData>
    <row r="1" spans="1:8" ht="17.45" customHeight="1" thickBot="1" x14ac:dyDescent="0.3">
      <c r="A1" s="61"/>
      <c r="G1" s="72" t="s">
        <v>132</v>
      </c>
    </row>
    <row r="2" spans="1:8" ht="17.45" customHeight="1" thickBot="1" x14ac:dyDescent="0.3">
      <c r="G2" s="1" t="s">
        <v>1</v>
      </c>
    </row>
    <row r="3" spans="1:8" ht="17.45" customHeight="1" thickTop="1" x14ac:dyDescent="0.25"/>
    <row r="4" spans="1:8" ht="17.45" customHeight="1" x14ac:dyDescent="0.25">
      <c r="C4" s="27"/>
      <c r="D4" s="27"/>
      <c r="E4" s="27"/>
      <c r="F4" s="27"/>
      <c r="G4" s="27"/>
      <c r="H4" s="27"/>
    </row>
    <row r="5" spans="1:8" ht="17.45" customHeight="1" x14ac:dyDescent="0.25">
      <c r="C5" s="152" t="s">
        <v>322</v>
      </c>
      <c r="D5" s="152"/>
      <c r="E5" s="152"/>
      <c r="F5" s="152"/>
    </row>
  </sheetData>
  <sheetProtection algorithmName="SHA-512" hashValue="4gNVHjqUUXZLk6Or72XNYNihZptM0vAebDIBNH0lPKGPmDiXDQfb4f5Nw8V+dOPQXrB3KRneo/Pppb0as0Egyg==" saltValue="vvbUen1zvkc5ZE8XNt8Mog==" spinCount="100000" sheet="1" objects="1" scenarios="1"/>
  <mergeCells count="1">
    <mergeCell ref="C5:F5"/>
  </mergeCells>
  <hyperlinks>
    <hyperlink ref="G2" location="MAIN!A1" display="MAIN"/>
  </hyperlinks>
  <pageMargins left="0.5" right="0.42" top="0.51" bottom="0.75" header="0.3" footer="0.3"/>
  <pageSetup scale="8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vt:i4>
      </vt:variant>
    </vt:vector>
  </HeadingPairs>
  <TitlesOfParts>
    <vt:vector size="27" baseType="lpstr">
      <vt:lpstr>Contact Us</vt:lpstr>
      <vt:lpstr>MAIN</vt:lpstr>
      <vt:lpstr>Shortcut Keys</vt:lpstr>
      <vt:lpstr>Multiple Criteria Match</vt:lpstr>
      <vt:lpstr>Basic Formulas</vt:lpstr>
      <vt:lpstr>Text and Number in Same Cell</vt:lpstr>
      <vt:lpstr>String in Cell</vt:lpstr>
      <vt:lpstr>Date</vt:lpstr>
      <vt:lpstr>Sum Every Other Rows</vt:lpstr>
      <vt:lpstr>Table Slicers</vt:lpstr>
      <vt:lpstr>AND OR</vt:lpstr>
      <vt:lpstr>IF Nested IFs</vt:lpstr>
      <vt:lpstr>SUM SUMIF</vt:lpstr>
      <vt:lpstr>ERROR</vt:lpstr>
      <vt:lpstr>SumProduct</vt:lpstr>
      <vt:lpstr>Count</vt:lpstr>
      <vt:lpstr>Miscell</vt:lpstr>
      <vt:lpstr>TEXT</vt:lpstr>
      <vt:lpstr>Text Number</vt:lpstr>
      <vt:lpstr>Round</vt:lpstr>
      <vt:lpstr>2D Search</vt:lpstr>
      <vt:lpstr>Index</vt:lpstr>
      <vt:lpstr>Match</vt:lpstr>
      <vt:lpstr>V-Lookup</vt:lpstr>
      <vt:lpstr>V-Lookup Example</vt:lpstr>
      <vt:lpstr>fruit</vt:lpstr>
      <vt:lpstr>MAIN!Print_Area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C</dc:creator>
  <cp:lastModifiedBy>jp</cp:lastModifiedBy>
  <cp:lastPrinted>2018-02-05T01:55:30Z</cp:lastPrinted>
  <dcterms:created xsi:type="dcterms:W3CDTF">2015-09-23T02:21:38Z</dcterms:created>
  <dcterms:modified xsi:type="dcterms:W3CDTF">2018-02-05T02:05:10Z</dcterms:modified>
</cp:coreProperties>
</file>